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28830" windowHeight="6300" activeTab="0"/>
  </bookViews>
  <sheets>
    <sheet name="Breakdown of figures" sheetId="1" r:id="rId1"/>
  </sheets>
  <definedNames>
    <definedName name="_xlfn.PERCENTRANK.INC" hidden="1">#NAME?</definedName>
  </definedNames>
  <calcPr fullCalcOnLoad="1"/>
</workbook>
</file>

<file path=xl/sharedStrings.xml><?xml version="1.0" encoding="utf-8"?>
<sst xmlns="http://schemas.openxmlformats.org/spreadsheetml/2006/main" count="136" uniqueCount="34">
  <si>
    <t>2007/08</t>
  </si>
  <si>
    <t>2008/09</t>
  </si>
  <si>
    <t>-</t>
  </si>
  <si>
    <t xml:space="preserve">- </t>
  </si>
  <si>
    <t>Applicants</t>
  </si>
  <si>
    <t>Male</t>
  </si>
  <si>
    <t>Female</t>
  </si>
  <si>
    <t>White/unknown</t>
  </si>
  <si>
    <t>Ethnic minority</t>
  </si>
  <si>
    <t>Employed barrister</t>
  </si>
  <si>
    <t>Solicitor</t>
  </si>
  <si>
    <t>Awards</t>
  </si>
  <si>
    <t>Total</t>
  </si>
  <si>
    <t>Total applicants</t>
  </si>
  <si>
    <t>2009/10</t>
  </si>
  <si>
    <r>
      <t>Total awards</t>
    </r>
    <r>
      <rPr>
        <sz val="9"/>
        <rFont val="Arial"/>
        <family val="2"/>
      </rPr>
      <t xml:space="preserve"> </t>
    </r>
  </si>
  <si>
    <t>2010/11</t>
  </si>
  <si>
    <t xml:space="preserve">Appointments as Queen's Counsel in England and Wales since 1995 </t>
  </si>
  <si>
    <t>Percentage breakdowns of applicants and awards by category</t>
  </si>
  <si>
    <t>2011/12</t>
  </si>
  <si>
    <t>Barrister (self-employed)</t>
  </si>
  <si>
    <t>2012/13</t>
  </si>
  <si>
    <t>2013/14</t>
  </si>
  <si>
    <t>2014/15</t>
  </si>
  <si>
    <t>Percentage of applicants in each category who were successful</t>
  </si>
  <si>
    <r>
      <t xml:space="preserve">Barrister </t>
    </r>
    <r>
      <rPr>
        <sz val="9"/>
        <rFont val="Arial"/>
        <family val="2"/>
      </rPr>
      <t>(self-employed)</t>
    </r>
  </si>
  <si>
    <t>2015/16</t>
  </si>
  <si>
    <t>2016/17</t>
  </si>
  <si>
    <t>In 2014-15 one applicant is not included in the above as they withdrew from the competition prior to interview</t>
  </si>
  <si>
    <t>In 2015-16 one applicant is not included in the above as they withdrew from the competition prior to interview</t>
  </si>
  <si>
    <t xml:space="preserve">In 2011-12 two applicants did not declare their gender and have been excluded from the male/female figures.  </t>
  </si>
  <si>
    <r>
      <t>2006 and later</t>
    </r>
    <r>
      <rPr>
        <sz val="9"/>
        <rFont val="Arial"/>
        <family val="2"/>
      </rPr>
      <t xml:space="preserve">: figures for male/female do not always match totals or sum to 100% because some applicants did not declare their gender. </t>
    </r>
  </si>
  <si>
    <t xml:space="preserve">In 2006 one applicant did not declare their gender and have been excluded from the male/female figures.  </t>
  </si>
  <si>
    <t xml:space="preserve">In 2012-13 two applicants did not declare their gender and have been excluded from the male/female figures. 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</si>
</sst>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[$-809]dd\ mmmm\ yyyy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otted"/>
      <bottom style="dotted"/>
    </border>
    <border>
      <left style="medium"/>
      <right style="dotted"/>
      <top style="medium"/>
      <bottom style="medium"/>
    </border>
    <border>
      <left style="medium"/>
      <right style="dotted"/>
      <top style="dotted"/>
      <bottom style="dotted"/>
    </border>
    <border>
      <left style="medium"/>
      <right style="dotted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dotted"/>
      <right style="medium"/>
      <top style="medium"/>
      <bottom style="medium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24" xfId="0" applyFont="1" applyBorder="1" applyAlignment="1">
      <alignment horizontal="center" wrapText="1"/>
    </xf>
    <xf numFmtId="169" fontId="4" fillId="0" borderId="24" xfId="0" applyNumberFormat="1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wrapText="1"/>
    </xf>
    <xf numFmtId="169" fontId="4" fillId="0" borderId="25" xfId="0" applyNumberFormat="1" applyFont="1" applyBorder="1" applyAlignment="1">
      <alignment horizontal="center" vertical="center" wrapText="1"/>
    </xf>
    <xf numFmtId="169" fontId="4" fillId="0" borderId="26" xfId="0" applyNumberFormat="1" applyFont="1" applyBorder="1" applyAlignment="1">
      <alignment horizontal="center" vertical="center" wrapText="1"/>
    </xf>
    <xf numFmtId="169" fontId="4" fillId="0" borderId="26" xfId="0" applyNumberFormat="1" applyFont="1" applyFill="1" applyBorder="1" applyAlignment="1">
      <alignment horizontal="center" vertical="center" wrapText="1"/>
    </xf>
    <xf numFmtId="169" fontId="4" fillId="0" borderId="27" xfId="0" applyNumberFormat="1" applyFont="1" applyBorder="1" applyAlignment="1">
      <alignment horizontal="center" vertical="center" wrapText="1"/>
    </xf>
    <xf numFmtId="168" fontId="4" fillId="0" borderId="25" xfId="0" applyNumberFormat="1" applyFont="1" applyBorder="1" applyAlignment="1">
      <alignment horizontal="center" vertical="center"/>
    </xf>
    <xf numFmtId="168" fontId="4" fillId="0" borderId="27" xfId="0" applyNumberFormat="1" applyFont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 wrapText="1"/>
    </xf>
    <xf numFmtId="168" fontId="4" fillId="0" borderId="27" xfId="0" applyNumberFormat="1" applyFont="1" applyBorder="1" applyAlignment="1">
      <alignment horizontal="center" vertical="center" wrapText="1"/>
    </xf>
    <xf numFmtId="168" fontId="4" fillId="0" borderId="25" xfId="0" applyNumberFormat="1" applyFont="1" applyFill="1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169" fontId="4" fillId="0" borderId="24" xfId="0" applyNumberFormat="1" applyFont="1" applyFill="1" applyBorder="1" applyAlignment="1">
      <alignment horizontal="center" vertical="center"/>
    </xf>
    <xf numFmtId="169" fontId="4" fillId="0" borderId="25" xfId="0" applyNumberFormat="1" applyFont="1" applyFill="1" applyBorder="1" applyAlignment="1">
      <alignment horizontal="center" vertical="center" wrapText="1"/>
    </xf>
    <xf numFmtId="169" fontId="4" fillId="0" borderId="27" xfId="0" applyNumberFormat="1" applyFont="1" applyFill="1" applyBorder="1" applyAlignment="1">
      <alignment horizontal="center" vertical="center" wrapText="1"/>
    </xf>
    <xf numFmtId="168" fontId="4" fillId="0" borderId="26" xfId="0" applyNumberFormat="1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168" fontId="4" fillId="0" borderId="27" xfId="0" applyNumberFormat="1" applyFont="1" applyFill="1" applyBorder="1" applyAlignment="1">
      <alignment horizontal="center" vertical="center"/>
    </xf>
    <xf numFmtId="168" fontId="4" fillId="0" borderId="25" xfId="0" applyNumberFormat="1" applyFont="1" applyFill="1" applyBorder="1" applyAlignment="1">
      <alignment horizontal="center" vertical="center" wrapText="1"/>
    </xf>
    <xf numFmtId="168" fontId="4" fillId="0" borderId="27" xfId="0" applyNumberFormat="1" applyFont="1" applyFill="1" applyBorder="1" applyAlignment="1">
      <alignment horizontal="center" vertical="center" wrapText="1"/>
    </xf>
    <xf numFmtId="168" fontId="4" fillId="0" borderId="26" xfId="0" applyNumberFormat="1" applyFont="1" applyFill="1" applyBorder="1" applyAlignment="1">
      <alignment horizontal="center" vertical="center" wrapText="1"/>
    </xf>
    <xf numFmtId="168" fontId="4" fillId="0" borderId="25" xfId="0" applyNumberFormat="1" applyFont="1" applyFill="1" applyBorder="1" applyAlignment="1">
      <alignment horizontal="center" wrapText="1"/>
    </xf>
    <xf numFmtId="168" fontId="4" fillId="0" borderId="27" xfId="0" applyNumberFormat="1" applyFont="1" applyFill="1" applyBorder="1" applyAlignment="1">
      <alignment horizontal="center" wrapText="1"/>
    </xf>
    <xf numFmtId="168" fontId="4" fillId="34" borderId="23" xfId="59" applyNumberFormat="1" applyFont="1" applyFill="1" applyBorder="1" applyAlignment="1">
      <alignment horizontal="center" vertical="center"/>
    </xf>
    <xf numFmtId="168" fontId="4" fillId="34" borderId="28" xfId="0" applyNumberFormat="1" applyFont="1" applyFill="1" applyBorder="1" applyAlignment="1">
      <alignment horizontal="center" vertical="center"/>
    </xf>
    <xf numFmtId="168" fontId="4" fillId="34" borderId="29" xfId="0" applyNumberFormat="1" applyFont="1" applyFill="1" applyBorder="1" applyAlignment="1">
      <alignment horizontal="center" vertical="center"/>
    </xf>
    <xf numFmtId="168" fontId="4" fillId="34" borderId="28" xfId="0" applyNumberFormat="1" applyFont="1" applyFill="1" applyBorder="1" applyAlignment="1">
      <alignment horizontal="center" vertical="center" wrapText="1"/>
    </xf>
    <xf numFmtId="168" fontId="4" fillId="34" borderId="29" xfId="0" applyNumberFormat="1" applyFont="1" applyFill="1" applyBorder="1" applyAlignment="1">
      <alignment horizontal="center" vertical="center" wrapText="1"/>
    </xf>
    <xf numFmtId="168" fontId="4" fillId="34" borderId="28" xfId="0" applyNumberFormat="1" applyFont="1" applyFill="1" applyBorder="1" applyAlignment="1">
      <alignment horizontal="center" wrapText="1"/>
    </xf>
    <xf numFmtId="168" fontId="4" fillId="34" borderId="29" xfId="0" applyNumberFormat="1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5" fillId="33" borderId="2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45" fillId="33" borderId="10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168" fontId="4" fillId="34" borderId="33" xfId="0" applyNumberFormat="1" applyFont="1" applyFill="1" applyBorder="1" applyAlignment="1">
      <alignment horizontal="center" vertical="center" wrapText="1"/>
    </xf>
    <xf numFmtId="168" fontId="4" fillId="34" borderId="33" xfId="0" applyNumberFormat="1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68" fontId="4" fillId="0" borderId="24" xfId="59" applyNumberFormat="1" applyFont="1" applyFill="1" applyBorder="1" applyAlignment="1">
      <alignment horizontal="center" vertical="center"/>
    </xf>
    <xf numFmtId="168" fontId="4" fillId="0" borderId="34" xfId="59" applyNumberFormat="1" applyFont="1" applyFill="1" applyBorder="1" applyAlignment="1">
      <alignment horizontal="center" vertical="center"/>
    </xf>
    <xf numFmtId="168" fontId="4" fillId="0" borderId="35" xfId="0" applyNumberFormat="1" applyFont="1" applyFill="1" applyBorder="1" applyAlignment="1">
      <alignment horizontal="center" vertical="center" wrapText="1"/>
    </xf>
    <xf numFmtId="168" fontId="4" fillId="0" borderId="36" xfId="0" applyNumberFormat="1" applyFont="1" applyFill="1" applyBorder="1" applyAlignment="1">
      <alignment horizontal="center" vertical="center" wrapText="1"/>
    </xf>
    <xf numFmtId="168" fontId="4" fillId="0" borderId="37" xfId="0" applyNumberFormat="1" applyFont="1" applyFill="1" applyBorder="1" applyAlignment="1">
      <alignment horizontal="center" vertical="center" wrapText="1"/>
    </xf>
    <xf numFmtId="168" fontId="4" fillId="0" borderId="36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6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68" fontId="45" fillId="34" borderId="23" xfId="0" applyNumberFormat="1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168" fontId="4" fillId="0" borderId="21" xfId="0" applyNumberFormat="1" applyFont="1" applyBorder="1" applyAlignment="1">
      <alignment horizontal="center" vertical="center"/>
    </xf>
    <xf numFmtId="168" fontId="4" fillId="0" borderId="35" xfId="0" applyNumberFormat="1" applyFont="1" applyFill="1" applyBorder="1" applyAlignment="1">
      <alignment horizontal="center" vertical="center"/>
    </xf>
    <xf numFmtId="168" fontId="4" fillId="0" borderId="38" xfId="0" applyNumberFormat="1" applyFont="1" applyBorder="1" applyAlignment="1">
      <alignment horizontal="center" vertical="center"/>
    </xf>
    <xf numFmtId="168" fontId="4" fillId="0" borderId="37" xfId="0" applyNumberFormat="1" applyFont="1" applyFill="1" applyBorder="1" applyAlignment="1">
      <alignment horizontal="center" vertical="center"/>
    </xf>
    <xf numFmtId="168" fontId="4" fillId="0" borderId="21" xfId="0" applyNumberFormat="1" applyFont="1" applyBorder="1" applyAlignment="1">
      <alignment horizontal="center" vertical="center" wrapText="1"/>
    </xf>
    <xf numFmtId="168" fontId="4" fillId="0" borderId="38" xfId="0" applyNumberFormat="1" applyFont="1" applyBorder="1" applyAlignment="1">
      <alignment horizontal="center" vertical="center" wrapText="1"/>
    </xf>
    <xf numFmtId="168" fontId="4" fillId="0" borderId="19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168" fontId="4" fillId="0" borderId="39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wrapText="1"/>
    </xf>
    <xf numFmtId="168" fontId="4" fillId="0" borderId="39" xfId="0" applyNumberFormat="1" applyFont="1" applyBorder="1" applyAlignment="1">
      <alignment horizontal="center" wrapText="1"/>
    </xf>
    <xf numFmtId="168" fontId="4" fillId="0" borderId="39" xfId="0" applyNumberFormat="1" applyFont="1" applyFill="1" applyBorder="1" applyAlignment="1">
      <alignment horizontal="center" wrapText="1"/>
    </xf>
    <xf numFmtId="168" fontId="4" fillId="0" borderId="40" xfId="0" applyNumberFormat="1" applyFont="1" applyFill="1" applyBorder="1" applyAlignment="1">
      <alignment horizontal="center" wrapText="1"/>
    </xf>
    <xf numFmtId="168" fontId="4" fillId="0" borderId="21" xfId="0" applyNumberFormat="1" applyFont="1" applyFill="1" applyBorder="1" applyAlignment="1">
      <alignment horizontal="center" wrapText="1"/>
    </xf>
    <xf numFmtId="168" fontId="4" fillId="0" borderId="35" xfId="0" applyNumberFormat="1" applyFont="1" applyFill="1" applyBorder="1" applyAlignment="1">
      <alignment horizontal="center" wrapText="1"/>
    </xf>
    <xf numFmtId="168" fontId="4" fillId="0" borderId="38" xfId="0" applyNumberFormat="1" applyFont="1" applyFill="1" applyBorder="1" applyAlignment="1">
      <alignment horizontal="center" wrapText="1"/>
    </xf>
    <xf numFmtId="168" fontId="4" fillId="0" borderId="37" xfId="0" applyNumberFormat="1" applyFont="1" applyFill="1" applyBorder="1" applyAlignment="1">
      <alignment horizont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9" fontId="4" fillId="0" borderId="18" xfId="0" applyNumberFormat="1" applyFont="1" applyBorder="1" applyAlignment="1">
      <alignment horizontal="center" vertical="center"/>
    </xf>
    <xf numFmtId="169" fontId="4" fillId="0" borderId="21" xfId="0" applyNumberFormat="1" applyFont="1" applyBorder="1" applyAlignment="1">
      <alignment horizontal="center" vertical="center" wrapText="1"/>
    </xf>
    <xf numFmtId="169" fontId="4" fillId="0" borderId="19" xfId="0" applyNumberFormat="1" applyFont="1" applyBorder="1" applyAlignment="1">
      <alignment horizontal="center" vertical="center" wrapText="1"/>
    </xf>
    <xf numFmtId="168" fontId="4" fillId="0" borderId="19" xfId="0" applyNumberFormat="1" applyFont="1" applyFill="1" applyBorder="1" applyAlignment="1">
      <alignment horizontal="center" vertical="center" wrapText="1"/>
    </xf>
    <xf numFmtId="169" fontId="4" fillId="0" borderId="38" xfId="0" applyNumberFormat="1" applyFont="1" applyBorder="1" applyAlignment="1">
      <alignment horizontal="center" vertical="center" wrapText="1"/>
    </xf>
    <xf numFmtId="169" fontId="4" fillId="0" borderId="42" xfId="0" applyNumberFormat="1" applyFont="1" applyBorder="1" applyAlignment="1">
      <alignment horizontal="center" vertical="center" wrapText="1"/>
    </xf>
    <xf numFmtId="169" fontId="4" fillId="0" borderId="43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44" xfId="0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20.7109375" style="75" customWidth="1"/>
    <col min="2" max="11" width="7.7109375" style="67" customWidth="1"/>
    <col min="12" max="12" width="7.7109375" style="68" customWidth="1"/>
    <col min="13" max="13" width="7.7109375" style="67" customWidth="1"/>
    <col min="14" max="14" width="7.7109375" style="69" customWidth="1"/>
    <col min="15" max="17" width="7.7109375" style="67" customWidth="1"/>
    <col min="18" max="20" width="7.7109375" style="27" customWidth="1"/>
    <col min="21" max="21" width="13.00390625" style="72" customWidth="1"/>
    <col min="22" max="16384" width="9.140625" style="67" customWidth="1"/>
  </cols>
  <sheetData>
    <row r="1" spans="15:20" ht="12">
      <c r="O1" s="70"/>
      <c r="P1" s="70"/>
      <c r="Q1" s="70"/>
      <c r="R1" s="71"/>
      <c r="S1" s="71"/>
      <c r="T1" s="71"/>
    </row>
    <row r="2" spans="1:21" ht="12.75" thickBot="1">
      <c r="A2" s="76"/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70"/>
      <c r="U2" s="67"/>
    </row>
    <row r="3" spans="1:21" ht="12.75" thickBot="1">
      <c r="A3" s="77"/>
      <c r="B3" s="19">
        <v>1995</v>
      </c>
      <c r="C3" s="103">
        <v>1996</v>
      </c>
      <c r="D3" s="103">
        <v>1997</v>
      </c>
      <c r="E3" s="103">
        <v>1998</v>
      </c>
      <c r="F3" s="103">
        <v>1999</v>
      </c>
      <c r="G3" s="103">
        <v>2000</v>
      </c>
      <c r="H3" s="103">
        <v>2001</v>
      </c>
      <c r="I3" s="103">
        <v>2002</v>
      </c>
      <c r="J3" s="103">
        <v>2003</v>
      </c>
      <c r="K3" s="103">
        <v>2006</v>
      </c>
      <c r="L3" s="104" t="s">
        <v>0</v>
      </c>
      <c r="M3" s="103" t="s">
        <v>1</v>
      </c>
      <c r="N3" s="103" t="s">
        <v>14</v>
      </c>
      <c r="O3" s="103" t="s">
        <v>16</v>
      </c>
      <c r="P3" s="103" t="s">
        <v>19</v>
      </c>
      <c r="Q3" s="104" t="s">
        <v>21</v>
      </c>
      <c r="R3" s="139" t="s">
        <v>22</v>
      </c>
      <c r="S3" s="139" t="s">
        <v>23</v>
      </c>
      <c r="T3" s="140" t="s">
        <v>26</v>
      </c>
      <c r="U3" s="73" t="s">
        <v>27</v>
      </c>
    </row>
    <row r="4" spans="1:21" ht="12">
      <c r="A4" s="3" t="s">
        <v>13</v>
      </c>
      <c r="B4" s="22">
        <v>492</v>
      </c>
      <c r="C4" s="141">
        <v>488</v>
      </c>
      <c r="D4" s="141">
        <v>500</v>
      </c>
      <c r="E4" s="141">
        <v>511</v>
      </c>
      <c r="F4" s="141">
        <v>553</v>
      </c>
      <c r="G4" s="141">
        <v>506</v>
      </c>
      <c r="H4" s="141">
        <v>456</v>
      </c>
      <c r="I4" s="141">
        <v>429</v>
      </c>
      <c r="J4" s="141">
        <v>394</v>
      </c>
      <c r="K4" s="141">
        <v>443</v>
      </c>
      <c r="L4" s="142">
        <v>333</v>
      </c>
      <c r="M4" s="141">
        <v>247</v>
      </c>
      <c r="N4" s="141">
        <v>275</v>
      </c>
      <c r="O4" s="41">
        <v>251</v>
      </c>
      <c r="P4" s="41">
        <v>214</v>
      </c>
      <c r="Q4" s="42">
        <v>183</v>
      </c>
      <c r="R4" s="143">
        <v>225</v>
      </c>
      <c r="S4" s="143">
        <v>223</v>
      </c>
      <c r="T4" s="144">
        <v>237</v>
      </c>
      <c r="U4" s="82">
        <v>254</v>
      </c>
    </row>
    <row r="5" spans="1:21" ht="12.75" thickBot="1">
      <c r="A5" s="4" t="s">
        <v>15</v>
      </c>
      <c r="B5" s="21">
        <v>71</v>
      </c>
      <c r="C5" s="145">
        <v>66</v>
      </c>
      <c r="D5" s="145">
        <v>68</v>
      </c>
      <c r="E5" s="145">
        <v>60</v>
      </c>
      <c r="F5" s="145">
        <v>69</v>
      </c>
      <c r="G5" s="145">
        <v>78</v>
      </c>
      <c r="H5" s="145">
        <v>77</v>
      </c>
      <c r="I5" s="145">
        <v>113</v>
      </c>
      <c r="J5" s="145">
        <v>121</v>
      </c>
      <c r="K5" s="145">
        <v>175</v>
      </c>
      <c r="L5" s="146">
        <v>98</v>
      </c>
      <c r="M5" s="147">
        <v>104</v>
      </c>
      <c r="N5" s="147">
        <v>129</v>
      </c>
      <c r="O5" s="43">
        <v>120</v>
      </c>
      <c r="P5" s="43">
        <v>88</v>
      </c>
      <c r="Q5" s="44">
        <v>84</v>
      </c>
      <c r="R5" s="148">
        <v>100</v>
      </c>
      <c r="S5" s="148">
        <v>93</v>
      </c>
      <c r="T5" s="149">
        <v>107</v>
      </c>
      <c r="U5" s="83">
        <v>113</v>
      </c>
    </row>
    <row r="6" spans="1:21" ht="12">
      <c r="A6" s="3" t="s">
        <v>5</v>
      </c>
      <c r="B6" s="153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54"/>
      <c r="P6" s="42"/>
      <c r="Q6" s="42"/>
      <c r="R6" s="143"/>
      <c r="S6" s="143"/>
      <c r="T6" s="144"/>
      <c r="U6" s="82"/>
    </row>
    <row r="7" spans="1:21" ht="12">
      <c r="A7" s="5" t="s">
        <v>4</v>
      </c>
      <c r="B7" s="155">
        <v>450</v>
      </c>
      <c r="C7" s="156">
        <v>448</v>
      </c>
      <c r="D7" s="156">
        <v>459</v>
      </c>
      <c r="E7" s="156">
        <v>465</v>
      </c>
      <c r="F7" s="156">
        <v>504</v>
      </c>
      <c r="G7" s="156">
        <v>453</v>
      </c>
      <c r="H7" s="156">
        <v>405</v>
      </c>
      <c r="I7" s="156">
        <v>385</v>
      </c>
      <c r="J7" s="156">
        <v>355</v>
      </c>
      <c r="K7" s="156">
        <v>374</v>
      </c>
      <c r="L7" s="156">
        <v>276</v>
      </c>
      <c r="M7" s="159">
        <v>215</v>
      </c>
      <c r="N7" s="159">
        <v>226</v>
      </c>
      <c r="O7" s="45">
        <v>210</v>
      </c>
      <c r="P7" s="45">
        <v>172</v>
      </c>
      <c r="Q7" s="45">
        <v>155</v>
      </c>
      <c r="R7" s="150">
        <v>183</v>
      </c>
      <c r="S7" s="150">
        <v>180</v>
      </c>
      <c r="T7" s="151">
        <v>189</v>
      </c>
      <c r="U7" s="84">
        <v>198</v>
      </c>
    </row>
    <row r="8" spans="1:21" ht="12.75" thickBot="1">
      <c r="A8" s="6" t="s">
        <v>11</v>
      </c>
      <c r="B8" s="157">
        <v>63</v>
      </c>
      <c r="C8" s="146">
        <v>62</v>
      </c>
      <c r="D8" s="146">
        <v>63</v>
      </c>
      <c r="E8" s="146">
        <v>50</v>
      </c>
      <c r="F8" s="146">
        <v>60</v>
      </c>
      <c r="G8" s="146">
        <v>68</v>
      </c>
      <c r="H8" s="146">
        <v>67</v>
      </c>
      <c r="I8" s="146">
        <v>101</v>
      </c>
      <c r="J8" s="146">
        <v>112</v>
      </c>
      <c r="K8" s="146">
        <v>141</v>
      </c>
      <c r="L8" s="146">
        <v>78</v>
      </c>
      <c r="M8" s="152">
        <v>87</v>
      </c>
      <c r="N8" s="152">
        <v>108</v>
      </c>
      <c r="O8" s="44">
        <v>93</v>
      </c>
      <c r="P8" s="44">
        <v>65</v>
      </c>
      <c r="Q8" s="44">
        <v>70</v>
      </c>
      <c r="R8" s="148">
        <v>82</v>
      </c>
      <c r="S8" s="148">
        <v>68</v>
      </c>
      <c r="T8" s="149">
        <v>82</v>
      </c>
      <c r="U8" s="83">
        <v>82</v>
      </c>
    </row>
    <row r="9" spans="1:21" ht="12">
      <c r="A9" s="3" t="s">
        <v>6</v>
      </c>
      <c r="B9" s="153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54"/>
      <c r="P9" s="42"/>
      <c r="Q9" s="42"/>
      <c r="R9" s="143"/>
      <c r="S9" s="143"/>
      <c r="T9" s="144"/>
      <c r="U9" s="82"/>
    </row>
    <row r="10" spans="1:21" ht="12">
      <c r="A10" s="5" t="s">
        <v>4</v>
      </c>
      <c r="B10" s="155">
        <v>42</v>
      </c>
      <c r="C10" s="156">
        <v>40</v>
      </c>
      <c r="D10" s="156">
        <v>41</v>
      </c>
      <c r="E10" s="156">
        <v>46</v>
      </c>
      <c r="F10" s="156">
        <v>49</v>
      </c>
      <c r="G10" s="156">
        <v>53</v>
      </c>
      <c r="H10" s="156">
        <v>51</v>
      </c>
      <c r="I10" s="156">
        <v>44</v>
      </c>
      <c r="J10" s="156">
        <v>39</v>
      </c>
      <c r="K10" s="156">
        <v>68</v>
      </c>
      <c r="L10" s="156">
        <v>51</v>
      </c>
      <c r="M10" s="159">
        <v>29</v>
      </c>
      <c r="N10" s="159">
        <v>46</v>
      </c>
      <c r="O10" s="45">
        <v>41</v>
      </c>
      <c r="P10" s="45">
        <v>40</v>
      </c>
      <c r="Q10" s="45">
        <v>26</v>
      </c>
      <c r="R10" s="150">
        <v>42</v>
      </c>
      <c r="S10" s="150">
        <v>43</v>
      </c>
      <c r="T10" s="151">
        <v>48</v>
      </c>
      <c r="U10" s="84">
        <v>56</v>
      </c>
    </row>
    <row r="11" spans="1:21" ht="12.75" thickBot="1">
      <c r="A11" s="6" t="s">
        <v>11</v>
      </c>
      <c r="B11" s="157">
        <v>8</v>
      </c>
      <c r="C11" s="146">
        <v>4</v>
      </c>
      <c r="D11" s="146">
        <v>5</v>
      </c>
      <c r="E11" s="146">
        <v>10</v>
      </c>
      <c r="F11" s="146">
        <v>9</v>
      </c>
      <c r="G11" s="146">
        <v>10</v>
      </c>
      <c r="H11" s="146">
        <v>10</v>
      </c>
      <c r="I11" s="146">
        <v>12</v>
      </c>
      <c r="J11" s="146">
        <v>9</v>
      </c>
      <c r="K11" s="146">
        <v>33</v>
      </c>
      <c r="L11" s="146">
        <v>20</v>
      </c>
      <c r="M11" s="152">
        <v>16</v>
      </c>
      <c r="N11" s="152">
        <v>20</v>
      </c>
      <c r="O11" s="44">
        <v>27</v>
      </c>
      <c r="P11" s="44">
        <v>23</v>
      </c>
      <c r="Q11" s="44">
        <v>14</v>
      </c>
      <c r="R11" s="148">
        <v>18</v>
      </c>
      <c r="S11" s="148">
        <v>25</v>
      </c>
      <c r="T11" s="149">
        <v>25</v>
      </c>
      <c r="U11" s="83">
        <v>31</v>
      </c>
    </row>
    <row r="12" spans="1:21" ht="12">
      <c r="A12" s="3" t="s">
        <v>8</v>
      </c>
      <c r="B12" s="153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54"/>
      <c r="P12" s="42"/>
      <c r="Q12" s="42"/>
      <c r="R12" s="143"/>
      <c r="S12" s="143"/>
      <c r="T12" s="144"/>
      <c r="U12" s="82"/>
    </row>
    <row r="13" spans="1:21" ht="12">
      <c r="A13" s="5" t="s">
        <v>4</v>
      </c>
      <c r="B13" s="158">
        <v>12</v>
      </c>
      <c r="C13" s="120">
        <v>14</v>
      </c>
      <c r="D13" s="120">
        <v>12</v>
      </c>
      <c r="E13" s="120">
        <v>18</v>
      </c>
      <c r="F13" s="120">
        <v>30</v>
      </c>
      <c r="G13" s="120">
        <v>24</v>
      </c>
      <c r="H13" s="120">
        <v>19</v>
      </c>
      <c r="I13" s="120">
        <v>19</v>
      </c>
      <c r="J13" s="120">
        <v>23</v>
      </c>
      <c r="K13" s="120">
        <v>24</v>
      </c>
      <c r="L13" s="120">
        <v>22</v>
      </c>
      <c r="M13" s="159">
        <v>16</v>
      </c>
      <c r="N13" s="159">
        <f>35</f>
        <v>35</v>
      </c>
      <c r="O13" s="45">
        <v>20</v>
      </c>
      <c r="P13" s="45">
        <v>15</v>
      </c>
      <c r="Q13" s="45">
        <v>21</v>
      </c>
      <c r="R13" s="150">
        <v>32</v>
      </c>
      <c r="S13" s="150">
        <v>24</v>
      </c>
      <c r="T13" s="151">
        <v>32</v>
      </c>
      <c r="U13" s="84">
        <v>37</v>
      </c>
    </row>
    <row r="14" spans="1:21" ht="12.75" thickBot="1">
      <c r="A14" s="6" t="s">
        <v>11</v>
      </c>
      <c r="B14" s="160">
        <v>1</v>
      </c>
      <c r="C14" s="152">
        <v>1</v>
      </c>
      <c r="D14" s="152">
        <v>1</v>
      </c>
      <c r="E14" s="152">
        <v>4</v>
      </c>
      <c r="F14" s="152">
        <v>5</v>
      </c>
      <c r="G14" s="152">
        <v>3</v>
      </c>
      <c r="H14" s="152">
        <v>3</v>
      </c>
      <c r="I14" s="152">
        <v>7</v>
      </c>
      <c r="J14" s="152">
        <v>7</v>
      </c>
      <c r="K14" s="152">
        <v>10</v>
      </c>
      <c r="L14" s="152">
        <v>4</v>
      </c>
      <c r="M14" s="152">
        <v>4</v>
      </c>
      <c r="N14" s="152">
        <v>17</v>
      </c>
      <c r="O14" s="44">
        <v>12</v>
      </c>
      <c r="P14" s="44">
        <v>6</v>
      </c>
      <c r="Q14" s="44">
        <v>3</v>
      </c>
      <c r="R14" s="148">
        <v>13</v>
      </c>
      <c r="S14" s="148">
        <v>10</v>
      </c>
      <c r="T14" s="149">
        <v>9</v>
      </c>
      <c r="U14" s="83">
        <v>16</v>
      </c>
    </row>
    <row r="15" spans="1:21" ht="12" customHeight="1">
      <c r="A15" s="64" t="s">
        <v>25</v>
      </c>
      <c r="B15" s="153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42"/>
      <c r="P15" s="42"/>
      <c r="Q15" s="42"/>
      <c r="R15" s="143"/>
      <c r="S15" s="143"/>
      <c r="T15" s="144"/>
      <c r="U15" s="82"/>
    </row>
    <row r="16" spans="1:21" ht="12">
      <c r="A16" s="7" t="s">
        <v>4</v>
      </c>
      <c r="B16" s="158">
        <v>492</v>
      </c>
      <c r="C16" s="120">
        <v>483</v>
      </c>
      <c r="D16" s="120">
        <v>494</v>
      </c>
      <c r="E16" s="120">
        <v>504</v>
      </c>
      <c r="F16" s="120">
        <v>544</v>
      </c>
      <c r="G16" s="120">
        <v>500</v>
      </c>
      <c r="H16" s="120">
        <v>444</v>
      </c>
      <c r="I16" s="120">
        <v>421</v>
      </c>
      <c r="J16" s="120">
        <v>384</v>
      </c>
      <c r="K16" s="120">
        <v>431</v>
      </c>
      <c r="L16" s="120">
        <v>321</v>
      </c>
      <c r="M16" s="159">
        <v>241</v>
      </c>
      <c r="N16" s="159">
        <v>262</v>
      </c>
      <c r="O16" s="45">
        <v>244</v>
      </c>
      <c r="P16" s="45">
        <v>209</v>
      </c>
      <c r="Q16" s="45">
        <v>177</v>
      </c>
      <c r="R16" s="150">
        <v>212</v>
      </c>
      <c r="S16" s="150">
        <v>208</v>
      </c>
      <c r="T16" s="151">
        <v>226</v>
      </c>
      <c r="U16" s="84">
        <v>235</v>
      </c>
    </row>
    <row r="17" spans="1:21" ht="12.75" thickBot="1">
      <c r="A17" s="8" t="s">
        <v>11</v>
      </c>
      <c r="B17" s="160">
        <v>71</v>
      </c>
      <c r="C17" s="152">
        <v>66</v>
      </c>
      <c r="D17" s="152">
        <v>66</v>
      </c>
      <c r="E17" s="152">
        <v>59</v>
      </c>
      <c r="F17" s="152">
        <v>68</v>
      </c>
      <c r="G17" s="152">
        <v>78</v>
      </c>
      <c r="H17" s="152">
        <v>76</v>
      </c>
      <c r="I17" s="152">
        <v>115</v>
      </c>
      <c r="J17" s="152">
        <v>120</v>
      </c>
      <c r="K17" s="152">
        <v>171</v>
      </c>
      <c r="L17" s="152">
        <v>97</v>
      </c>
      <c r="M17" s="152">
        <v>99</v>
      </c>
      <c r="N17" s="152">
        <v>128</v>
      </c>
      <c r="O17" s="44">
        <v>117</v>
      </c>
      <c r="P17" s="44">
        <v>87</v>
      </c>
      <c r="Q17" s="44">
        <v>83</v>
      </c>
      <c r="R17" s="148">
        <v>93</v>
      </c>
      <c r="S17" s="148">
        <v>88</v>
      </c>
      <c r="T17" s="149">
        <v>104</v>
      </c>
      <c r="U17" s="83">
        <v>107</v>
      </c>
    </row>
    <row r="18" spans="1:21" ht="12">
      <c r="A18" s="9" t="s">
        <v>9</v>
      </c>
      <c r="B18" s="153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42"/>
      <c r="P18" s="42"/>
      <c r="Q18" s="42"/>
      <c r="R18" s="143"/>
      <c r="S18" s="143"/>
      <c r="T18" s="144"/>
      <c r="U18" s="82"/>
    </row>
    <row r="19" spans="1:21" ht="12">
      <c r="A19" s="6" t="s">
        <v>4</v>
      </c>
      <c r="B19" s="158" t="s">
        <v>2</v>
      </c>
      <c r="C19" s="120" t="s">
        <v>2</v>
      </c>
      <c r="D19" s="120" t="s">
        <v>2</v>
      </c>
      <c r="E19" s="120" t="s">
        <v>2</v>
      </c>
      <c r="F19" s="120" t="s">
        <v>2</v>
      </c>
      <c r="G19" s="120" t="s">
        <v>2</v>
      </c>
      <c r="H19" s="120" t="s">
        <v>2</v>
      </c>
      <c r="I19" s="120" t="s">
        <v>2</v>
      </c>
      <c r="J19" s="120" t="s">
        <v>2</v>
      </c>
      <c r="K19" s="120" t="s">
        <v>2</v>
      </c>
      <c r="L19" s="120">
        <v>6</v>
      </c>
      <c r="M19" s="159">
        <v>2</v>
      </c>
      <c r="N19" s="159">
        <v>3</v>
      </c>
      <c r="O19" s="45">
        <v>2</v>
      </c>
      <c r="P19" s="45">
        <v>3</v>
      </c>
      <c r="Q19" s="45">
        <v>4</v>
      </c>
      <c r="R19" s="150">
        <v>6</v>
      </c>
      <c r="S19" s="150">
        <v>6</v>
      </c>
      <c r="T19" s="151">
        <v>2</v>
      </c>
      <c r="U19" s="84">
        <v>6</v>
      </c>
    </row>
    <row r="20" spans="1:21" ht="12.75" thickBot="1">
      <c r="A20" s="8" t="s">
        <v>11</v>
      </c>
      <c r="B20" s="160" t="s">
        <v>2</v>
      </c>
      <c r="C20" s="152" t="s">
        <v>2</v>
      </c>
      <c r="D20" s="152" t="s">
        <v>2</v>
      </c>
      <c r="E20" s="152" t="s">
        <v>2</v>
      </c>
      <c r="F20" s="152" t="s">
        <v>2</v>
      </c>
      <c r="G20" s="152" t="s">
        <v>2</v>
      </c>
      <c r="H20" s="152" t="s">
        <v>2</v>
      </c>
      <c r="I20" s="152" t="s">
        <v>2</v>
      </c>
      <c r="J20" s="152" t="s">
        <v>2</v>
      </c>
      <c r="K20" s="152" t="s">
        <v>2</v>
      </c>
      <c r="L20" s="152">
        <v>0</v>
      </c>
      <c r="M20" s="152">
        <v>2</v>
      </c>
      <c r="N20" s="152">
        <v>0</v>
      </c>
      <c r="O20" s="44">
        <v>1</v>
      </c>
      <c r="P20" s="44">
        <v>1</v>
      </c>
      <c r="Q20" s="44">
        <v>0</v>
      </c>
      <c r="R20" s="148">
        <v>2</v>
      </c>
      <c r="S20" s="148">
        <v>0</v>
      </c>
      <c r="T20" s="149">
        <v>0</v>
      </c>
      <c r="U20" s="83">
        <v>0</v>
      </c>
    </row>
    <row r="21" spans="1:21" ht="12">
      <c r="A21" s="9" t="s">
        <v>10</v>
      </c>
      <c r="B21" s="153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42"/>
      <c r="P21" s="42"/>
      <c r="Q21" s="42"/>
      <c r="R21" s="143"/>
      <c r="S21" s="143"/>
      <c r="T21" s="144"/>
      <c r="U21" s="82"/>
    </row>
    <row r="22" spans="1:21" ht="12">
      <c r="A22" s="5" t="s">
        <v>4</v>
      </c>
      <c r="B22" s="155" t="s">
        <v>2</v>
      </c>
      <c r="C22" s="156">
        <v>5</v>
      </c>
      <c r="D22" s="156">
        <v>6</v>
      </c>
      <c r="E22" s="156">
        <v>7</v>
      </c>
      <c r="F22" s="156">
        <v>9</v>
      </c>
      <c r="G22" s="156">
        <v>6</v>
      </c>
      <c r="H22" s="156">
        <v>12</v>
      </c>
      <c r="I22" s="156">
        <v>8</v>
      </c>
      <c r="J22" s="156">
        <v>10</v>
      </c>
      <c r="K22" s="156">
        <v>12</v>
      </c>
      <c r="L22" s="156">
        <v>6</v>
      </c>
      <c r="M22" s="159">
        <v>4</v>
      </c>
      <c r="N22" s="159">
        <v>10</v>
      </c>
      <c r="O22" s="45">
        <v>5</v>
      </c>
      <c r="P22" s="45">
        <v>2</v>
      </c>
      <c r="Q22" s="45">
        <v>2</v>
      </c>
      <c r="R22" s="150">
        <v>7</v>
      </c>
      <c r="S22" s="150">
        <v>9</v>
      </c>
      <c r="T22" s="151">
        <v>9</v>
      </c>
      <c r="U22" s="84">
        <v>13</v>
      </c>
    </row>
    <row r="23" spans="1:21" ht="12.75" thickBot="1">
      <c r="A23" s="10" t="s">
        <v>11</v>
      </c>
      <c r="B23" s="160" t="s">
        <v>2</v>
      </c>
      <c r="C23" s="146">
        <v>0</v>
      </c>
      <c r="D23" s="146">
        <v>2</v>
      </c>
      <c r="E23" s="146">
        <v>1</v>
      </c>
      <c r="F23" s="146">
        <v>1</v>
      </c>
      <c r="G23" s="146">
        <v>0</v>
      </c>
      <c r="H23" s="146">
        <v>1</v>
      </c>
      <c r="I23" s="146">
        <v>2</v>
      </c>
      <c r="J23" s="146">
        <v>1</v>
      </c>
      <c r="K23" s="146">
        <v>4</v>
      </c>
      <c r="L23" s="146">
        <v>1</v>
      </c>
      <c r="M23" s="152">
        <v>3</v>
      </c>
      <c r="N23" s="152">
        <v>1</v>
      </c>
      <c r="O23" s="44">
        <v>2</v>
      </c>
      <c r="P23" s="44">
        <v>0</v>
      </c>
      <c r="Q23" s="44">
        <v>1</v>
      </c>
      <c r="R23" s="148">
        <v>5</v>
      </c>
      <c r="S23" s="148">
        <v>5</v>
      </c>
      <c r="T23" s="149">
        <v>3</v>
      </c>
      <c r="U23" s="83">
        <v>6</v>
      </c>
    </row>
    <row r="24" spans="1:20" ht="12">
      <c r="A24" s="11"/>
      <c r="B24" s="2"/>
      <c r="C24" s="2"/>
      <c r="D24" s="2"/>
      <c r="E24" s="2"/>
      <c r="F24" s="2"/>
      <c r="G24" s="2"/>
      <c r="H24" s="2"/>
      <c r="I24" s="2"/>
      <c r="J24" s="2"/>
      <c r="K24" s="2"/>
      <c r="L24" s="16"/>
      <c r="M24" s="2"/>
      <c r="N24" s="2"/>
      <c r="O24" s="17"/>
      <c r="P24" s="17"/>
      <c r="Q24" s="17"/>
      <c r="R24" s="25"/>
      <c r="S24" s="25"/>
      <c r="T24" s="25"/>
    </row>
    <row r="25" spans="1:20" ht="12.75" thickBot="1">
      <c r="A25" s="78"/>
      <c r="B25" s="85" t="s">
        <v>24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7"/>
      <c r="O25" s="18"/>
      <c r="P25" s="18"/>
      <c r="Q25" s="18"/>
      <c r="R25" s="26"/>
      <c r="S25" s="26"/>
      <c r="T25" s="26"/>
    </row>
    <row r="26" spans="1:21" ht="12.75" thickBot="1">
      <c r="A26" s="79"/>
      <c r="B26" s="19">
        <v>1995</v>
      </c>
      <c r="C26" s="103">
        <v>1996</v>
      </c>
      <c r="D26" s="103">
        <v>1997</v>
      </c>
      <c r="E26" s="103">
        <v>1998</v>
      </c>
      <c r="F26" s="103">
        <v>1999</v>
      </c>
      <c r="G26" s="103">
        <v>2000</v>
      </c>
      <c r="H26" s="103">
        <v>2001</v>
      </c>
      <c r="I26" s="103">
        <v>2002</v>
      </c>
      <c r="J26" s="103">
        <v>2003</v>
      </c>
      <c r="K26" s="103">
        <v>2006</v>
      </c>
      <c r="L26" s="104" t="s">
        <v>0</v>
      </c>
      <c r="M26" s="103" t="s">
        <v>1</v>
      </c>
      <c r="N26" s="103" t="s">
        <v>14</v>
      </c>
      <c r="O26" s="28" t="s">
        <v>16</v>
      </c>
      <c r="P26" s="28" t="s">
        <v>19</v>
      </c>
      <c r="Q26" s="30" t="s">
        <v>21</v>
      </c>
      <c r="R26" s="30" t="s">
        <v>22</v>
      </c>
      <c r="S26" s="30" t="s">
        <v>23</v>
      </c>
      <c r="T26" s="91" t="s">
        <v>26</v>
      </c>
      <c r="U26" s="24" t="str">
        <f>U3</f>
        <v>2016/17</v>
      </c>
    </row>
    <row r="27" spans="1:21" ht="12.75" thickBot="1">
      <c r="A27" s="12" t="s">
        <v>12</v>
      </c>
      <c r="B27" s="132">
        <f aca="true" t="shared" si="0" ref="B27:T27">(B5/B4)*100</f>
        <v>14.43089430894309</v>
      </c>
      <c r="C27" s="29">
        <f t="shared" si="0"/>
        <v>13.524590163934427</v>
      </c>
      <c r="D27" s="29">
        <f t="shared" si="0"/>
        <v>13.600000000000001</v>
      </c>
      <c r="E27" s="29">
        <f t="shared" si="0"/>
        <v>11.741682974559687</v>
      </c>
      <c r="F27" s="29">
        <f t="shared" si="0"/>
        <v>12.47739602169982</v>
      </c>
      <c r="G27" s="29">
        <f t="shared" si="0"/>
        <v>15.41501976284585</v>
      </c>
      <c r="H27" s="29">
        <f t="shared" si="0"/>
        <v>16.885964912280702</v>
      </c>
      <c r="I27" s="29">
        <f t="shared" si="0"/>
        <v>26.340326340326342</v>
      </c>
      <c r="J27" s="29">
        <f t="shared" si="0"/>
        <v>30.710659898477154</v>
      </c>
      <c r="K27" s="29">
        <f t="shared" si="0"/>
        <v>39.503386004514674</v>
      </c>
      <c r="L27" s="29">
        <f t="shared" si="0"/>
        <v>29.429429429429426</v>
      </c>
      <c r="M27" s="29">
        <f t="shared" si="0"/>
        <v>42.10526315789473</v>
      </c>
      <c r="N27" s="29">
        <f t="shared" si="0"/>
        <v>46.909090909090914</v>
      </c>
      <c r="O27" s="29">
        <f t="shared" si="0"/>
        <v>47.808764940239044</v>
      </c>
      <c r="P27" s="29">
        <f t="shared" si="0"/>
        <v>41.1214953271028</v>
      </c>
      <c r="Q27" s="46">
        <f t="shared" si="0"/>
        <v>45.90163934426229</v>
      </c>
      <c r="R27" s="92">
        <f t="shared" si="0"/>
        <v>44.44444444444444</v>
      </c>
      <c r="S27" s="92">
        <f t="shared" si="0"/>
        <v>41.70403587443946</v>
      </c>
      <c r="T27" s="93">
        <f t="shared" si="0"/>
        <v>45.14767932489451</v>
      </c>
      <c r="U27" s="57">
        <f>(U5/U4)*100</f>
        <v>44.48818897637795</v>
      </c>
    </row>
    <row r="28" spans="1:21" ht="12">
      <c r="A28" s="5" t="s">
        <v>5</v>
      </c>
      <c r="B28" s="133">
        <f>(B8/B7)*100</f>
        <v>14.000000000000002</v>
      </c>
      <c r="C28" s="31">
        <f aca="true" t="shared" si="1" ref="B28:Q28">(C8/C7)*100</f>
        <v>13.839285714285715</v>
      </c>
      <c r="D28" s="31">
        <f t="shared" si="1"/>
        <v>13.725490196078432</v>
      </c>
      <c r="E28" s="31">
        <f t="shared" si="1"/>
        <v>10.75268817204301</v>
      </c>
      <c r="F28" s="31">
        <f t="shared" si="1"/>
        <v>11.904761904761903</v>
      </c>
      <c r="G28" s="31">
        <f t="shared" si="1"/>
        <v>15.011037527593817</v>
      </c>
      <c r="H28" s="31">
        <f t="shared" si="1"/>
        <v>16.543209876543212</v>
      </c>
      <c r="I28" s="31">
        <f t="shared" si="1"/>
        <v>26.233766233766232</v>
      </c>
      <c r="J28" s="31">
        <f t="shared" si="1"/>
        <v>31.549295774647888</v>
      </c>
      <c r="K28" s="31">
        <f>(K8/K7)*100</f>
        <v>37.70053475935829</v>
      </c>
      <c r="L28" s="31">
        <f t="shared" si="1"/>
        <v>28.26086956521739</v>
      </c>
      <c r="M28" s="31">
        <f t="shared" si="1"/>
        <v>40.46511627906977</v>
      </c>
      <c r="N28" s="31">
        <f t="shared" si="1"/>
        <v>47.78761061946903</v>
      </c>
      <c r="O28" s="31">
        <f t="shared" si="1"/>
        <v>44.285714285714285</v>
      </c>
      <c r="P28" s="47">
        <f t="shared" si="1"/>
        <v>37.7906976744186</v>
      </c>
      <c r="Q28" s="47">
        <f t="shared" si="1"/>
        <v>45.16129032258064</v>
      </c>
      <c r="R28" s="52">
        <f>R8/R7*100</f>
        <v>44.80874316939891</v>
      </c>
      <c r="S28" s="52">
        <f>S8/S7*100</f>
        <v>37.77777777777778</v>
      </c>
      <c r="T28" s="94">
        <f>T8/T7*100</f>
        <v>43.386243386243386</v>
      </c>
      <c r="U28" s="60">
        <f>U8/U7*100</f>
        <v>41.41414141414141</v>
      </c>
    </row>
    <row r="29" spans="1:21" ht="12">
      <c r="A29" s="5" t="s">
        <v>6</v>
      </c>
      <c r="B29" s="134">
        <f>(B11/B10)*100</f>
        <v>19.047619047619047</v>
      </c>
      <c r="C29" s="32">
        <f aca="true" t="shared" si="2" ref="B29:Q29">(C11/C10)*100</f>
        <v>10</v>
      </c>
      <c r="D29" s="32">
        <f t="shared" si="2"/>
        <v>12.195121951219512</v>
      </c>
      <c r="E29" s="32">
        <f t="shared" si="2"/>
        <v>21.73913043478261</v>
      </c>
      <c r="F29" s="32">
        <f t="shared" si="2"/>
        <v>18.367346938775512</v>
      </c>
      <c r="G29" s="32">
        <f t="shared" si="2"/>
        <v>18.867924528301888</v>
      </c>
      <c r="H29" s="32">
        <f t="shared" si="2"/>
        <v>19.607843137254903</v>
      </c>
      <c r="I29" s="32">
        <f t="shared" si="2"/>
        <v>27.27272727272727</v>
      </c>
      <c r="J29" s="32">
        <f t="shared" si="2"/>
        <v>23.076923076923077</v>
      </c>
      <c r="K29" s="32">
        <f t="shared" si="2"/>
        <v>48.529411764705884</v>
      </c>
      <c r="L29" s="32">
        <f t="shared" si="2"/>
        <v>39.21568627450981</v>
      </c>
      <c r="M29" s="32">
        <f t="shared" si="2"/>
        <v>55.172413793103445</v>
      </c>
      <c r="N29" s="32">
        <f t="shared" si="2"/>
        <v>43.47826086956522</v>
      </c>
      <c r="O29" s="32">
        <f t="shared" si="2"/>
        <v>65.85365853658537</v>
      </c>
      <c r="P29" s="33">
        <f t="shared" si="2"/>
        <v>57.49999999999999</v>
      </c>
      <c r="Q29" s="33">
        <f t="shared" si="2"/>
        <v>53.84615384615385</v>
      </c>
      <c r="R29" s="54">
        <f>R11/R10*100</f>
        <v>42.857142857142854</v>
      </c>
      <c r="S29" s="54">
        <f>S11/S10*100</f>
        <v>58.139534883720934</v>
      </c>
      <c r="T29" s="95">
        <f>T11/T10*100</f>
        <v>52.083333333333336</v>
      </c>
      <c r="U29" s="89">
        <f>U11/U10*100</f>
        <v>55.35714285714286</v>
      </c>
    </row>
    <row r="30" spans="1:21" ht="12">
      <c r="A30" s="5" t="s">
        <v>7</v>
      </c>
      <c r="B30" s="135">
        <f>(B5-B14)/(B4-B13)*100</f>
        <v>14.583333333333334</v>
      </c>
      <c r="C30" s="54">
        <f>(C5-C14)/(C4-C13)*100</f>
        <v>13.71308016877637</v>
      </c>
      <c r="D30" s="54">
        <f>(D5-D14)/(D4-D13)*100</f>
        <v>13.729508196721312</v>
      </c>
      <c r="E30" s="54">
        <f>(E5-E14)/(E4-E13)*100</f>
        <v>11.359026369168356</v>
      </c>
      <c r="F30" s="54">
        <f>(F5-F14)/(F4-F13)*100</f>
        <v>12.237093690248566</v>
      </c>
      <c r="G30" s="54">
        <f>(G5-G14)/(G4-G13)*100</f>
        <v>15.560165975103734</v>
      </c>
      <c r="H30" s="54">
        <f>(H5-H14)/(H4-H13)*100</f>
        <v>16.933638443935926</v>
      </c>
      <c r="I30" s="54">
        <f>(I5-I14)/(I4-I13)*100</f>
        <v>25.853658536585368</v>
      </c>
      <c r="J30" s="54">
        <f>(J5-J14)/(J4-J13)*100</f>
        <v>30.727762803234505</v>
      </c>
      <c r="K30" s="54">
        <f>(K5-K14)/(K4-K13)*100</f>
        <v>39.37947494033413</v>
      </c>
      <c r="L30" s="54">
        <f>(L5-L14)/(L4-L13)*100</f>
        <v>30.22508038585209</v>
      </c>
      <c r="M30" s="54">
        <f>(M5-M14)/(M4-M13)*100</f>
        <v>43.290043290043286</v>
      </c>
      <c r="N30" s="54">
        <f>(N5-N14)/(N4-N13)*100</f>
        <v>46.666666666666664</v>
      </c>
      <c r="O30" s="54">
        <f>(O5-O14)/(O4-O13)*100</f>
        <v>46.75324675324675</v>
      </c>
      <c r="P30" s="54">
        <f>(P5-P14)/(P4-P13)*100</f>
        <v>41.20603015075377</v>
      </c>
      <c r="Q30" s="54">
        <f>(Q5-Q14)/(Q4-Q13)*100</f>
        <v>50</v>
      </c>
      <c r="R30" s="54">
        <f>(R5-R14)/(R4-R13)*100</f>
        <v>45.07772020725388</v>
      </c>
      <c r="S30" s="54">
        <f>(S5-S14)/(S4-S13)*100</f>
        <v>41.70854271356784</v>
      </c>
      <c r="T30" s="95">
        <f>(T5-T14)/(T4-T13)*100</f>
        <v>47.80487804878049</v>
      </c>
      <c r="U30" s="89">
        <f>(U5-U14)/(U4-U13)*100</f>
        <v>44.70046082949309</v>
      </c>
    </row>
    <row r="31" spans="1:21" ht="12.75" thickBot="1">
      <c r="A31" s="6" t="s">
        <v>8</v>
      </c>
      <c r="B31" s="136">
        <f>(B14/B13)*100</f>
        <v>8.333333333333332</v>
      </c>
      <c r="C31" s="34">
        <f aca="true" t="shared" si="3" ref="C31:Q31">(C14/C13)*100</f>
        <v>7.142857142857142</v>
      </c>
      <c r="D31" s="34">
        <f t="shared" si="3"/>
        <v>8.333333333333332</v>
      </c>
      <c r="E31" s="34">
        <f t="shared" si="3"/>
        <v>22.22222222222222</v>
      </c>
      <c r="F31" s="34">
        <f t="shared" si="3"/>
        <v>16.666666666666664</v>
      </c>
      <c r="G31" s="34">
        <f t="shared" si="3"/>
        <v>12.5</v>
      </c>
      <c r="H31" s="34">
        <f t="shared" si="3"/>
        <v>15.789473684210526</v>
      </c>
      <c r="I31" s="34">
        <f t="shared" si="3"/>
        <v>36.84210526315789</v>
      </c>
      <c r="J31" s="34">
        <f t="shared" si="3"/>
        <v>30.434782608695656</v>
      </c>
      <c r="K31" s="34">
        <f t="shared" si="3"/>
        <v>41.66666666666667</v>
      </c>
      <c r="L31" s="34">
        <f t="shared" si="3"/>
        <v>18.181818181818183</v>
      </c>
      <c r="M31" s="34">
        <f t="shared" si="3"/>
        <v>25</v>
      </c>
      <c r="N31" s="34">
        <f t="shared" si="3"/>
        <v>48.57142857142857</v>
      </c>
      <c r="O31" s="34">
        <f t="shared" si="3"/>
        <v>60</v>
      </c>
      <c r="P31" s="48">
        <f t="shared" si="3"/>
        <v>40</v>
      </c>
      <c r="Q31" s="48">
        <f t="shared" si="3"/>
        <v>14.285714285714285</v>
      </c>
      <c r="R31" s="53">
        <f>R14/R13*100</f>
        <v>40.625</v>
      </c>
      <c r="S31" s="53">
        <f>S14/S13*100</f>
        <v>41.66666666666667</v>
      </c>
      <c r="T31" s="96">
        <f>T14/T13*100</f>
        <v>28.125</v>
      </c>
      <c r="U31" s="61">
        <f>U14/U13*100</f>
        <v>43.24324324324324</v>
      </c>
    </row>
    <row r="32" spans="1:21" ht="12">
      <c r="A32" s="65" t="s">
        <v>20</v>
      </c>
      <c r="B32" s="137">
        <f>(B17/B16)*100</f>
        <v>14.43089430894309</v>
      </c>
      <c r="C32" s="138">
        <f aca="true" t="shared" si="4" ref="C32:Q32">(C17/C16)*100</f>
        <v>13.664596273291925</v>
      </c>
      <c r="D32" s="138">
        <f t="shared" si="4"/>
        <v>13.360323886639677</v>
      </c>
      <c r="E32" s="138">
        <f t="shared" si="4"/>
        <v>11.706349206349206</v>
      </c>
      <c r="F32" s="138">
        <f t="shared" si="4"/>
        <v>12.5</v>
      </c>
      <c r="G32" s="138">
        <f t="shared" si="4"/>
        <v>15.6</v>
      </c>
      <c r="H32" s="138">
        <f t="shared" si="4"/>
        <v>17.117117117117118</v>
      </c>
      <c r="I32" s="138">
        <f t="shared" si="4"/>
        <v>27.315914489311165</v>
      </c>
      <c r="J32" s="138">
        <f t="shared" si="4"/>
        <v>31.25</v>
      </c>
      <c r="K32" s="138">
        <f t="shared" si="4"/>
        <v>39.675174013921115</v>
      </c>
      <c r="L32" s="138">
        <f t="shared" si="4"/>
        <v>30.218068535825545</v>
      </c>
      <c r="M32" s="138">
        <f t="shared" si="4"/>
        <v>41.078838174273855</v>
      </c>
      <c r="N32" s="138">
        <f t="shared" si="4"/>
        <v>48.854961832061065</v>
      </c>
      <c r="O32" s="31">
        <f t="shared" si="4"/>
        <v>47.950819672131146</v>
      </c>
      <c r="P32" s="47">
        <f t="shared" si="4"/>
        <v>41.62679425837321</v>
      </c>
      <c r="Q32" s="47">
        <f t="shared" si="4"/>
        <v>46.89265536723164</v>
      </c>
      <c r="R32" s="52">
        <f>R17/R16*100</f>
        <v>43.86792452830189</v>
      </c>
      <c r="S32" s="52">
        <f>S17/S16*100</f>
        <v>42.30769230769231</v>
      </c>
      <c r="T32" s="94">
        <f>T17/T16*100</f>
        <v>46.017699115044245</v>
      </c>
      <c r="U32" s="60">
        <f>U17/U16*100</f>
        <v>45.53191489361702</v>
      </c>
    </row>
    <row r="33" spans="1:21" ht="12">
      <c r="A33" s="13" t="s">
        <v>9</v>
      </c>
      <c r="B33" s="20" t="s">
        <v>2</v>
      </c>
      <c r="C33" s="131" t="s">
        <v>2</v>
      </c>
      <c r="D33" s="131" t="s">
        <v>2</v>
      </c>
      <c r="E33" s="131" t="s">
        <v>2</v>
      </c>
      <c r="F33" s="131" t="s">
        <v>2</v>
      </c>
      <c r="G33" s="131" t="s">
        <v>2</v>
      </c>
      <c r="H33" s="131" t="s">
        <v>2</v>
      </c>
      <c r="I33" s="131" t="s">
        <v>2</v>
      </c>
      <c r="J33" s="131" t="s">
        <v>2</v>
      </c>
      <c r="K33" s="131" t="s">
        <v>2</v>
      </c>
      <c r="L33" s="49">
        <f>L20/L19*100</f>
        <v>0</v>
      </c>
      <c r="M33" s="49">
        <f>M20/M19*100</f>
        <v>100</v>
      </c>
      <c r="N33" s="49">
        <f>N20/N19*100</f>
        <v>0</v>
      </c>
      <c r="O33" s="49">
        <f>O20/O19*100</f>
        <v>50</v>
      </c>
      <c r="P33" s="49">
        <f>P20/P19*100</f>
        <v>33.33333333333333</v>
      </c>
      <c r="Q33" s="49">
        <f>Q20/Q19*100</f>
        <v>0</v>
      </c>
      <c r="R33" s="49">
        <f>R20/R19*100</f>
        <v>33.33333333333333</v>
      </c>
      <c r="S33" s="49">
        <f>S20/S19*100</f>
        <v>0</v>
      </c>
      <c r="T33" s="97">
        <f>T20/T19*100</f>
        <v>0</v>
      </c>
      <c r="U33" s="90">
        <f>U20/U19*100</f>
        <v>0</v>
      </c>
    </row>
    <row r="34" spans="1:21" ht="12.75" thickBot="1">
      <c r="A34" s="10" t="s">
        <v>10</v>
      </c>
      <c r="B34" s="21" t="s">
        <v>3</v>
      </c>
      <c r="C34" s="34">
        <f>(C23/C22)*100</f>
        <v>0</v>
      </c>
      <c r="D34" s="34">
        <f aca="true" t="shared" si="5" ref="C34:Q34">(D23/D22)*100</f>
        <v>33.33333333333333</v>
      </c>
      <c r="E34" s="34">
        <f t="shared" si="5"/>
        <v>14.285714285714285</v>
      </c>
      <c r="F34" s="34">
        <f t="shared" si="5"/>
        <v>11.11111111111111</v>
      </c>
      <c r="G34" s="34">
        <f t="shared" si="5"/>
        <v>0</v>
      </c>
      <c r="H34" s="34">
        <f t="shared" si="5"/>
        <v>8.333333333333332</v>
      </c>
      <c r="I34" s="34">
        <f t="shared" si="5"/>
        <v>25</v>
      </c>
      <c r="J34" s="34">
        <f t="shared" si="5"/>
        <v>10</v>
      </c>
      <c r="K34" s="34">
        <f t="shared" si="5"/>
        <v>33.33333333333333</v>
      </c>
      <c r="L34" s="48">
        <f t="shared" si="5"/>
        <v>16.666666666666664</v>
      </c>
      <c r="M34" s="34">
        <f t="shared" si="5"/>
        <v>75</v>
      </c>
      <c r="N34" s="34">
        <f t="shared" si="5"/>
        <v>10</v>
      </c>
      <c r="O34" s="34">
        <f t="shared" si="5"/>
        <v>40</v>
      </c>
      <c r="P34" s="34">
        <f t="shared" si="5"/>
        <v>0</v>
      </c>
      <c r="Q34" s="48">
        <f t="shared" si="5"/>
        <v>50</v>
      </c>
      <c r="R34" s="53">
        <f>R23/R22*100</f>
        <v>71.42857142857143</v>
      </c>
      <c r="S34" s="53">
        <f>S23/S22*100</f>
        <v>55.55555555555556</v>
      </c>
      <c r="T34" s="96">
        <f>T23/T22*100</f>
        <v>33.33333333333333</v>
      </c>
      <c r="U34" s="61">
        <f>U23/U22*100</f>
        <v>46.15384615384615</v>
      </c>
    </row>
    <row r="35" spans="1:22" ht="12">
      <c r="A35" s="78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1"/>
      <c r="O35" s="66"/>
      <c r="P35" s="66"/>
      <c r="Q35" s="66"/>
      <c r="V35" s="74"/>
    </row>
    <row r="36" spans="1:17" ht="12.75" thickBot="1">
      <c r="A36" s="78"/>
      <c r="B36" s="85" t="s">
        <v>18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7"/>
      <c r="O36" s="66"/>
      <c r="P36" s="66"/>
      <c r="Q36" s="66"/>
    </row>
    <row r="37" spans="1:21" ht="12.75" thickBot="1">
      <c r="A37" s="80"/>
      <c r="B37" s="19">
        <v>1995</v>
      </c>
      <c r="C37" s="103">
        <v>1996</v>
      </c>
      <c r="D37" s="103">
        <v>1997</v>
      </c>
      <c r="E37" s="103">
        <v>1998</v>
      </c>
      <c r="F37" s="103">
        <v>1999</v>
      </c>
      <c r="G37" s="103">
        <v>2000</v>
      </c>
      <c r="H37" s="103">
        <v>2001</v>
      </c>
      <c r="I37" s="103">
        <v>2002</v>
      </c>
      <c r="J37" s="103">
        <v>2003</v>
      </c>
      <c r="K37" s="103">
        <v>2006</v>
      </c>
      <c r="L37" s="104" t="s">
        <v>0</v>
      </c>
      <c r="M37" s="103" t="s">
        <v>1</v>
      </c>
      <c r="N37" s="105" t="s">
        <v>14</v>
      </c>
      <c r="O37" s="28" t="s">
        <v>16</v>
      </c>
      <c r="P37" s="28" t="s">
        <v>19</v>
      </c>
      <c r="Q37" s="30" t="s">
        <v>21</v>
      </c>
      <c r="R37" s="30" t="s">
        <v>22</v>
      </c>
      <c r="S37" s="30" t="s">
        <v>23</v>
      </c>
      <c r="T37" s="91" t="s">
        <v>26</v>
      </c>
      <c r="U37" s="24" t="str">
        <f>U3</f>
        <v>2016/17</v>
      </c>
    </row>
    <row r="38" spans="1:21" ht="12.75" thickBot="1">
      <c r="A38" s="12" t="s">
        <v>4</v>
      </c>
      <c r="B38" s="106"/>
      <c r="C38" s="107"/>
      <c r="D38" s="107"/>
      <c r="E38" s="107"/>
      <c r="F38" s="107"/>
      <c r="G38" s="107"/>
      <c r="H38" s="107"/>
      <c r="I38" s="107"/>
      <c r="J38" s="107"/>
      <c r="K38" s="107"/>
      <c r="L38" s="108"/>
      <c r="M38" s="107"/>
      <c r="N38" s="109"/>
      <c r="O38" s="28"/>
      <c r="P38" s="110"/>
      <c r="Q38" s="50"/>
      <c r="R38" s="50"/>
      <c r="S38" s="50"/>
      <c r="T38" s="111"/>
      <c r="U38" s="24"/>
    </row>
    <row r="39" spans="1:21" ht="12">
      <c r="A39" s="14" t="s">
        <v>5</v>
      </c>
      <c r="B39" s="112">
        <f>(B7/B4)*100</f>
        <v>91.46341463414635</v>
      </c>
      <c r="C39" s="35">
        <f aca="true" t="shared" si="6" ref="B39:Q39">(C7/C4)*100</f>
        <v>91.80327868852459</v>
      </c>
      <c r="D39" s="35">
        <f t="shared" si="6"/>
        <v>91.8</v>
      </c>
      <c r="E39" s="35">
        <f t="shared" si="6"/>
        <v>90.99804305283757</v>
      </c>
      <c r="F39" s="35">
        <f t="shared" si="6"/>
        <v>91.13924050632912</v>
      </c>
      <c r="G39" s="35">
        <f t="shared" si="6"/>
        <v>89.52569169960475</v>
      </c>
      <c r="H39" s="35">
        <f t="shared" si="6"/>
        <v>88.81578947368422</v>
      </c>
      <c r="I39" s="35">
        <f t="shared" si="6"/>
        <v>89.74358974358975</v>
      </c>
      <c r="J39" s="35">
        <f t="shared" si="6"/>
        <v>90.1015228426396</v>
      </c>
      <c r="K39" s="35">
        <f>(K7/K4)*100</f>
        <v>84.42437923250564</v>
      </c>
      <c r="L39" s="35">
        <f t="shared" si="6"/>
        <v>82.88288288288288</v>
      </c>
      <c r="M39" s="35">
        <f t="shared" si="6"/>
        <v>87.04453441295547</v>
      </c>
      <c r="N39" s="35">
        <f t="shared" si="6"/>
        <v>82.18181818181817</v>
      </c>
      <c r="O39" s="35">
        <f t="shared" si="6"/>
        <v>83.66533864541833</v>
      </c>
      <c r="P39" s="35">
        <f t="shared" si="6"/>
        <v>80.37383177570094</v>
      </c>
      <c r="Q39" s="39">
        <f t="shared" si="6"/>
        <v>84.69945355191257</v>
      </c>
      <c r="R39" s="39">
        <f>R7/R4*100</f>
        <v>81.33333333333333</v>
      </c>
      <c r="S39" s="39">
        <f>S7/S4*100</f>
        <v>80.71748878923766</v>
      </c>
      <c r="T39" s="113">
        <f>T7/T4*100</f>
        <v>79.74683544303798</v>
      </c>
      <c r="U39" s="58">
        <f>U7/U4*100</f>
        <v>77.95275590551181</v>
      </c>
    </row>
    <row r="40" spans="1:21" ht="12.75" thickBot="1">
      <c r="A40" s="10" t="s">
        <v>6</v>
      </c>
      <c r="B40" s="114">
        <f>(B10/B4)*100</f>
        <v>8.536585365853659</v>
      </c>
      <c r="C40" s="36">
        <f aca="true" t="shared" si="7" ref="B40:Q40">(C10/C4)*100</f>
        <v>8.19672131147541</v>
      </c>
      <c r="D40" s="36">
        <f t="shared" si="7"/>
        <v>8.200000000000001</v>
      </c>
      <c r="E40" s="36">
        <f t="shared" si="7"/>
        <v>9.001956947162427</v>
      </c>
      <c r="F40" s="36">
        <f t="shared" si="7"/>
        <v>8.860759493670885</v>
      </c>
      <c r="G40" s="36">
        <f t="shared" si="7"/>
        <v>10.474308300395258</v>
      </c>
      <c r="H40" s="36">
        <f t="shared" si="7"/>
        <v>11.18421052631579</v>
      </c>
      <c r="I40" s="36">
        <f t="shared" si="7"/>
        <v>10.256410256410255</v>
      </c>
      <c r="J40" s="36">
        <f t="shared" si="7"/>
        <v>9.898477157360407</v>
      </c>
      <c r="K40" s="36">
        <f t="shared" si="7"/>
        <v>15.349887133182843</v>
      </c>
      <c r="L40" s="36">
        <f t="shared" si="7"/>
        <v>15.315315315315313</v>
      </c>
      <c r="M40" s="36">
        <f t="shared" si="7"/>
        <v>11.740890688259109</v>
      </c>
      <c r="N40" s="36">
        <f t="shared" si="7"/>
        <v>16.727272727272727</v>
      </c>
      <c r="O40" s="36">
        <f t="shared" si="7"/>
        <v>16.334661354581673</v>
      </c>
      <c r="P40" s="36">
        <f t="shared" si="7"/>
        <v>18.69158878504673</v>
      </c>
      <c r="Q40" s="51">
        <f t="shared" si="7"/>
        <v>14.207650273224044</v>
      </c>
      <c r="R40" s="51">
        <f>R10/R4*100</f>
        <v>18.666666666666668</v>
      </c>
      <c r="S40" s="51">
        <f>S10/S4*100</f>
        <v>19.282511210762333</v>
      </c>
      <c r="T40" s="115">
        <f>T10/T4*100</f>
        <v>20.253164556962027</v>
      </c>
      <c r="U40" s="59">
        <f>U10/U4*100</f>
        <v>22.04724409448819</v>
      </c>
    </row>
    <row r="41" spans="1:21" ht="12">
      <c r="A41" s="14" t="s">
        <v>7</v>
      </c>
      <c r="B41" s="116">
        <f>100-B42</f>
        <v>97.5609756097561</v>
      </c>
      <c r="C41" s="37">
        <f aca="true" t="shared" si="8" ref="B41:L41">100-C42</f>
        <v>97.1311475409836</v>
      </c>
      <c r="D41" s="37">
        <f t="shared" si="8"/>
        <v>97.6</v>
      </c>
      <c r="E41" s="37">
        <f t="shared" si="8"/>
        <v>96.4774951076321</v>
      </c>
      <c r="F41" s="37">
        <f t="shared" si="8"/>
        <v>94.5750452079566</v>
      </c>
      <c r="G41" s="37">
        <f t="shared" si="8"/>
        <v>95.25691699604744</v>
      </c>
      <c r="H41" s="37">
        <f t="shared" si="8"/>
        <v>95.83333333333333</v>
      </c>
      <c r="I41" s="37">
        <f t="shared" si="8"/>
        <v>95.57109557109557</v>
      </c>
      <c r="J41" s="37">
        <f t="shared" si="8"/>
        <v>94.16243654822335</v>
      </c>
      <c r="K41" s="37">
        <f t="shared" si="8"/>
        <v>94.5823927765237</v>
      </c>
      <c r="L41" s="37">
        <f t="shared" si="8"/>
        <v>93.3933933933934</v>
      </c>
      <c r="M41" s="37">
        <f aca="true" t="shared" si="9" ref="M41:U41">100-M42</f>
        <v>93.52226720647774</v>
      </c>
      <c r="N41" s="37">
        <f t="shared" si="9"/>
        <v>87.27272727272728</v>
      </c>
      <c r="O41" s="37">
        <f t="shared" si="9"/>
        <v>92.03187250996015</v>
      </c>
      <c r="P41" s="37">
        <f t="shared" si="9"/>
        <v>92.99065420560748</v>
      </c>
      <c r="Q41" s="52">
        <f t="shared" si="9"/>
        <v>88.52459016393442</v>
      </c>
      <c r="R41" s="52">
        <f t="shared" si="9"/>
        <v>85.77777777777777</v>
      </c>
      <c r="S41" s="52">
        <f t="shared" si="9"/>
        <v>89.23766816143498</v>
      </c>
      <c r="T41" s="94">
        <f t="shared" si="9"/>
        <v>86.49789029535864</v>
      </c>
      <c r="U41" s="60">
        <f t="shared" si="9"/>
        <v>85.43307086614173</v>
      </c>
    </row>
    <row r="42" spans="1:21" ht="12.75" thickBot="1">
      <c r="A42" s="10" t="s">
        <v>8</v>
      </c>
      <c r="B42" s="117">
        <f>(B13/B4)*100</f>
        <v>2.4390243902439024</v>
      </c>
      <c r="C42" s="38">
        <f aca="true" t="shared" si="10" ref="B42:L42">(C13/C4)*100</f>
        <v>2.8688524590163933</v>
      </c>
      <c r="D42" s="38">
        <f t="shared" si="10"/>
        <v>2.4</v>
      </c>
      <c r="E42" s="38">
        <f t="shared" si="10"/>
        <v>3.522504892367906</v>
      </c>
      <c r="F42" s="38">
        <f t="shared" si="10"/>
        <v>5.424954792043399</v>
      </c>
      <c r="G42" s="38">
        <f t="shared" si="10"/>
        <v>4.743083003952568</v>
      </c>
      <c r="H42" s="38">
        <f t="shared" si="10"/>
        <v>4.166666666666666</v>
      </c>
      <c r="I42" s="38">
        <f t="shared" si="10"/>
        <v>4.428904428904429</v>
      </c>
      <c r="J42" s="38">
        <f t="shared" si="10"/>
        <v>5.83756345177665</v>
      </c>
      <c r="K42" s="38">
        <f t="shared" si="10"/>
        <v>5.417607223476298</v>
      </c>
      <c r="L42" s="38">
        <f t="shared" si="10"/>
        <v>6.606606606606606</v>
      </c>
      <c r="M42" s="38">
        <f>(M13/M4)*100</f>
        <v>6.477732793522267</v>
      </c>
      <c r="N42" s="38">
        <f>(N13/N4)*100</f>
        <v>12.727272727272727</v>
      </c>
      <c r="O42" s="38">
        <f>(O13/O4)*100</f>
        <v>7.968127490039841</v>
      </c>
      <c r="P42" s="38">
        <f>(P13/P4)*100</f>
        <v>7.009345794392523</v>
      </c>
      <c r="Q42" s="53">
        <f>(Q13/Q4)*100</f>
        <v>11.475409836065573</v>
      </c>
      <c r="R42" s="53">
        <f>R13/R4*100</f>
        <v>14.222222222222221</v>
      </c>
      <c r="S42" s="53">
        <f>S13/S4*100</f>
        <v>10.762331838565023</v>
      </c>
      <c r="T42" s="96">
        <f>T13/T4*100</f>
        <v>13.502109704641349</v>
      </c>
      <c r="U42" s="61">
        <f>U13/U4*100</f>
        <v>14.566929133858267</v>
      </c>
    </row>
    <row r="43" spans="1:21" ht="12">
      <c r="A43" s="65" t="s">
        <v>20</v>
      </c>
      <c r="B43" s="116">
        <f>(B16/B4)*100</f>
        <v>100</v>
      </c>
      <c r="C43" s="37">
        <f aca="true" t="shared" si="11" ref="B43:L43">(C16/C4)*100</f>
        <v>98.97540983606558</v>
      </c>
      <c r="D43" s="37">
        <f t="shared" si="11"/>
        <v>98.8</v>
      </c>
      <c r="E43" s="37">
        <f t="shared" si="11"/>
        <v>98.63013698630137</v>
      </c>
      <c r="F43" s="37">
        <f t="shared" si="11"/>
        <v>98.37251356238697</v>
      </c>
      <c r="G43" s="37">
        <f t="shared" si="11"/>
        <v>98.81422924901186</v>
      </c>
      <c r="H43" s="37">
        <f t="shared" si="11"/>
        <v>97.36842105263158</v>
      </c>
      <c r="I43" s="37">
        <f t="shared" si="11"/>
        <v>98.13519813519814</v>
      </c>
      <c r="J43" s="37">
        <f t="shared" si="11"/>
        <v>97.46192893401016</v>
      </c>
      <c r="K43" s="37">
        <f t="shared" si="11"/>
        <v>97.29119638826185</v>
      </c>
      <c r="L43" s="37">
        <f t="shared" si="11"/>
        <v>96.3963963963964</v>
      </c>
      <c r="M43" s="37">
        <f>(M16/M4)*100</f>
        <v>97.57085020242914</v>
      </c>
      <c r="N43" s="39">
        <f>(N16/N4)*100</f>
        <v>95.27272727272728</v>
      </c>
      <c r="O43" s="39">
        <f>(O16/O4)*100</f>
        <v>97.21115537848605</v>
      </c>
      <c r="P43" s="39">
        <f>(P16/P4)*100</f>
        <v>97.66355140186917</v>
      </c>
      <c r="Q43" s="39">
        <f>(Q16/Q4)*100</f>
        <v>96.72131147540983</v>
      </c>
      <c r="R43" s="39">
        <f>R16/R4*100</f>
        <v>94.22222222222221</v>
      </c>
      <c r="S43" s="39">
        <f>S16/S4*100</f>
        <v>93.27354260089686</v>
      </c>
      <c r="T43" s="113">
        <f>T16/T4*100</f>
        <v>95.35864978902954</v>
      </c>
      <c r="U43" s="58">
        <f>U16/U4*100</f>
        <v>92.51968503937007</v>
      </c>
    </row>
    <row r="44" spans="1:21" ht="12">
      <c r="A44" s="13" t="s">
        <v>9</v>
      </c>
      <c r="B44" s="118" t="s">
        <v>2</v>
      </c>
      <c r="C44" s="40" t="s">
        <v>2</v>
      </c>
      <c r="D44" s="40" t="s">
        <v>2</v>
      </c>
      <c r="E44" s="40" t="s">
        <v>2</v>
      </c>
      <c r="F44" s="40" t="s">
        <v>2</v>
      </c>
      <c r="G44" s="40" t="s">
        <v>2</v>
      </c>
      <c r="H44" s="40" t="s">
        <v>2</v>
      </c>
      <c r="I44" s="40" t="s">
        <v>2</v>
      </c>
      <c r="J44" s="40" t="s">
        <v>2</v>
      </c>
      <c r="K44" s="40" t="s">
        <v>2</v>
      </c>
      <c r="L44" s="40">
        <f>(L19/L4)*100</f>
        <v>1.8018018018018018</v>
      </c>
      <c r="M44" s="40">
        <f aca="true" t="shared" si="12" ref="L44:Q44">(M19/M4)*100</f>
        <v>0.8097165991902834</v>
      </c>
      <c r="N44" s="40">
        <f t="shared" si="12"/>
        <v>1.090909090909091</v>
      </c>
      <c r="O44" s="40">
        <f t="shared" si="12"/>
        <v>0.796812749003984</v>
      </c>
      <c r="P44" s="40">
        <f t="shared" si="12"/>
        <v>1.4018691588785046</v>
      </c>
      <c r="Q44" s="54">
        <f t="shared" si="12"/>
        <v>2.185792349726776</v>
      </c>
      <c r="R44" s="54">
        <f>R19/R4*100</f>
        <v>2.666666666666667</v>
      </c>
      <c r="S44" s="54">
        <f>S19/S4*100</f>
        <v>2.690582959641256</v>
      </c>
      <c r="T44" s="95">
        <f>T19/T4*100</f>
        <v>0.8438818565400843</v>
      </c>
      <c r="U44" s="89">
        <f>U19/U4*100</f>
        <v>2.3622047244094486</v>
      </c>
    </row>
    <row r="45" spans="1:21" ht="12.75" thickBot="1">
      <c r="A45" s="10" t="s">
        <v>10</v>
      </c>
      <c r="B45" s="117" t="s">
        <v>2</v>
      </c>
      <c r="C45" s="38">
        <f>(C22/C4)*100</f>
        <v>1.0245901639344261</v>
      </c>
      <c r="D45" s="38">
        <f aca="true" t="shared" si="13" ref="C45:L45">(D22/D4)*100</f>
        <v>1.2</v>
      </c>
      <c r="E45" s="38">
        <f t="shared" si="13"/>
        <v>1.36986301369863</v>
      </c>
      <c r="F45" s="38">
        <f t="shared" si="13"/>
        <v>1.62748643761302</v>
      </c>
      <c r="G45" s="38">
        <f t="shared" si="13"/>
        <v>1.185770750988142</v>
      </c>
      <c r="H45" s="38">
        <f t="shared" si="13"/>
        <v>2.631578947368421</v>
      </c>
      <c r="I45" s="38">
        <f t="shared" si="13"/>
        <v>1.8648018648018647</v>
      </c>
      <c r="J45" s="38">
        <f t="shared" si="13"/>
        <v>2.5380710659898478</v>
      </c>
      <c r="K45" s="38">
        <f t="shared" si="13"/>
        <v>2.708803611738149</v>
      </c>
      <c r="L45" s="38">
        <f t="shared" si="13"/>
        <v>1.8018018018018018</v>
      </c>
      <c r="M45" s="38">
        <f>(M22/M4)*100</f>
        <v>1.6194331983805668</v>
      </c>
      <c r="N45" s="38">
        <f>(N22/N4)*100</f>
        <v>3.6363636363636362</v>
      </c>
      <c r="O45" s="38">
        <f>(O22/O4)*100</f>
        <v>1.9920318725099602</v>
      </c>
      <c r="P45" s="38">
        <f>(P22/P4)*100</f>
        <v>0.9345794392523363</v>
      </c>
      <c r="Q45" s="53">
        <f>(Q22/Q4)*100</f>
        <v>1.092896174863388</v>
      </c>
      <c r="R45" s="53">
        <f>R22/R4*100</f>
        <v>3.111111111111111</v>
      </c>
      <c r="S45" s="53">
        <f>S22/S4*100</f>
        <v>4.0358744394618835</v>
      </c>
      <c r="T45" s="96">
        <f>T22/T4*100</f>
        <v>3.79746835443038</v>
      </c>
      <c r="U45" s="61">
        <f>U22/U4*100</f>
        <v>5.118110236220472</v>
      </c>
    </row>
    <row r="46" spans="1:21" ht="12.75" thickBot="1">
      <c r="A46" s="4" t="s">
        <v>11</v>
      </c>
      <c r="B46" s="23"/>
      <c r="C46" s="119"/>
      <c r="D46" s="119"/>
      <c r="E46" s="119"/>
      <c r="F46" s="119"/>
      <c r="G46" s="119"/>
      <c r="H46" s="119"/>
      <c r="I46" s="119"/>
      <c r="J46" s="119"/>
      <c r="K46" s="119"/>
      <c r="L46" s="120"/>
      <c r="M46" s="119"/>
      <c r="N46" s="121"/>
      <c r="O46" s="122"/>
      <c r="P46" s="123"/>
      <c r="Q46" s="123"/>
      <c r="R46" s="124"/>
      <c r="S46" s="124"/>
      <c r="T46" s="125"/>
      <c r="U46" s="102"/>
    </row>
    <row r="47" spans="1:21" ht="12">
      <c r="A47" s="14" t="s">
        <v>5</v>
      </c>
      <c r="B47" s="126">
        <f>B8/B5*100</f>
        <v>88.73239436619718</v>
      </c>
      <c r="C47" s="55">
        <f>C8/C5*100</f>
        <v>93.93939393939394</v>
      </c>
      <c r="D47" s="55">
        <f>D8/D5*100</f>
        <v>92.64705882352942</v>
      </c>
      <c r="E47" s="55">
        <f>E8/E5*100</f>
        <v>83.33333333333334</v>
      </c>
      <c r="F47" s="55">
        <f>F8/F5*100</f>
        <v>86.95652173913044</v>
      </c>
      <c r="G47" s="55">
        <f>G8/G5*100</f>
        <v>87.17948717948718</v>
      </c>
      <c r="H47" s="55">
        <f>H8/H5*100</f>
        <v>87.01298701298701</v>
      </c>
      <c r="I47" s="55">
        <f>I8/I5*100</f>
        <v>89.38053097345133</v>
      </c>
      <c r="J47" s="55">
        <f>J8/J5*100</f>
        <v>92.56198347107438</v>
      </c>
      <c r="K47" s="55">
        <f aca="true" t="shared" si="14" ref="K47:P47">K8/K5*100</f>
        <v>80.57142857142857</v>
      </c>
      <c r="L47" s="55">
        <f t="shared" si="14"/>
        <v>79.59183673469387</v>
      </c>
      <c r="M47" s="55">
        <f t="shared" si="14"/>
        <v>83.65384615384616</v>
      </c>
      <c r="N47" s="55">
        <f t="shared" si="14"/>
        <v>83.72093023255815</v>
      </c>
      <c r="O47" s="55">
        <f t="shared" si="14"/>
        <v>77.5</v>
      </c>
      <c r="P47" s="55">
        <f t="shared" si="14"/>
        <v>73.86363636363636</v>
      </c>
      <c r="Q47" s="55">
        <f>Q8/Q5*100</f>
        <v>83.33333333333334</v>
      </c>
      <c r="R47" s="55">
        <f>R8/R5*100</f>
        <v>82</v>
      </c>
      <c r="S47" s="55">
        <f>S8/S5*100</f>
        <v>73.11827956989248</v>
      </c>
      <c r="T47" s="127">
        <f>T8/T5*100</f>
        <v>76.63551401869158</v>
      </c>
      <c r="U47" s="62">
        <f>U8/U5*100</f>
        <v>72.56637168141593</v>
      </c>
    </row>
    <row r="48" spans="1:21" ht="12.75" thickBot="1">
      <c r="A48" s="10" t="s">
        <v>6</v>
      </c>
      <c r="B48" s="128">
        <f>B11/B5*100</f>
        <v>11.267605633802818</v>
      </c>
      <c r="C48" s="56">
        <f>C11/C5*100</f>
        <v>6.0606060606060606</v>
      </c>
      <c r="D48" s="56">
        <f>D11/D5*100</f>
        <v>7.352941176470589</v>
      </c>
      <c r="E48" s="56">
        <f>E11/E5*100</f>
        <v>16.666666666666664</v>
      </c>
      <c r="F48" s="56">
        <f>F11/F5*100</f>
        <v>13.043478260869565</v>
      </c>
      <c r="G48" s="56">
        <f>G11/G5*100</f>
        <v>12.82051282051282</v>
      </c>
      <c r="H48" s="56">
        <f>H11/H5*100</f>
        <v>12.987012987012985</v>
      </c>
      <c r="I48" s="56">
        <f>I11/I5*100</f>
        <v>10.619469026548673</v>
      </c>
      <c r="J48" s="56">
        <f>J11/J5*100</f>
        <v>7.43801652892562</v>
      </c>
      <c r="K48" s="56">
        <f>K11/K5*100</f>
        <v>18.857142857142858</v>
      </c>
      <c r="L48" s="56">
        <f>L11/L5*100</f>
        <v>20.408163265306122</v>
      </c>
      <c r="M48" s="56">
        <f>M11/M5*100</f>
        <v>15.384615384615385</v>
      </c>
      <c r="N48" s="56">
        <f>N11/N5*100</f>
        <v>15.503875968992247</v>
      </c>
      <c r="O48" s="56">
        <f>O11/O5*100</f>
        <v>22.5</v>
      </c>
      <c r="P48" s="56">
        <f>P11/P5*100</f>
        <v>26.136363636363637</v>
      </c>
      <c r="Q48" s="56">
        <f>Q11/Q5*100</f>
        <v>16.666666666666664</v>
      </c>
      <c r="R48" s="56">
        <f>R11/R5*100</f>
        <v>18</v>
      </c>
      <c r="S48" s="56">
        <f>S11/S5*100</f>
        <v>26.881720430107524</v>
      </c>
      <c r="T48" s="129">
        <f>T11/T5*100</f>
        <v>23.364485981308412</v>
      </c>
      <c r="U48" s="63">
        <f>U11/U5*100</f>
        <v>27.43362831858407</v>
      </c>
    </row>
    <row r="49" spans="1:21" ht="12">
      <c r="A49" s="14" t="s">
        <v>7</v>
      </c>
      <c r="B49" s="126">
        <f>(B5-B14)/B5*100</f>
        <v>98.59154929577466</v>
      </c>
      <c r="C49" s="55">
        <f>(C5-C14)/C5*100</f>
        <v>98.48484848484848</v>
      </c>
      <c r="D49" s="55">
        <f>(D5-D14)/D5*100</f>
        <v>98.52941176470588</v>
      </c>
      <c r="E49" s="55">
        <f>(E5-E14)/E5*100</f>
        <v>93.33333333333333</v>
      </c>
      <c r="F49" s="55">
        <f>(F5-F14)/F5*100</f>
        <v>92.7536231884058</v>
      </c>
      <c r="G49" s="55">
        <f>(G5-G14)/G5*100</f>
        <v>96.15384615384616</v>
      </c>
      <c r="H49" s="55">
        <f>(H5-H14)/H5*100</f>
        <v>96.1038961038961</v>
      </c>
      <c r="I49" s="55">
        <f>(I5-I14)/I5*100</f>
        <v>93.80530973451327</v>
      </c>
      <c r="J49" s="55">
        <f>(J5-J14)/J5*100</f>
        <v>94.21487603305785</v>
      </c>
      <c r="K49" s="55">
        <f>(K5-K14)/K5*100</f>
        <v>94.28571428571428</v>
      </c>
      <c r="L49" s="55">
        <f>(L5-L14)/L5*100</f>
        <v>95.91836734693877</v>
      </c>
      <c r="M49" s="55">
        <f>(M5-M14)/M5*100</f>
        <v>96.15384615384616</v>
      </c>
      <c r="N49" s="55">
        <f>(N5-N14)/N5*100</f>
        <v>86.82170542635659</v>
      </c>
      <c r="O49" s="55">
        <f>(O5-O14)/O5*100</f>
        <v>90</v>
      </c>
      <c r="P49" s="55">
        <f>(P5-P14)/P5*100</f>
        <v>93.18181818181817</v>
      </c>
      <c r="Q49" s="55">
        <f>(Q5-Q14)/Q5*100</f>
        <v>96.42857142857143</v>
      </c>
      <c r="R49" s="55">
        <f>(R5-R14)/R5*100</f>
        <v>87</v>
      </c>
      <c r="S49" s="55">
        <f>(S5-S14)/S5*100</f>
        <v>89.24731182795699</v>
      </c>
      <c r="T49" s="127">
        <f>(T5-T14)/T5*100</f>
        <v>91.58878504672897</v>
      </c>
      <c r="U49" s="62">
        <f>(U5-U14)/U5*100</f>
        <v>85.84070796460178</v>
      </c>
    </row>
    <row r="50" spans="1:21" ht="12.75" thickBot="1">
      <c r="A50" s="10" t="s">
        <v>8</v>
      </c>
      <c r="B50" s="128">
        <f>B14/B5*100</f>
        <v>1.4084507042253522</v>
      </c>
      <c r="C50" s="56">
        <f aca="true" t="shared" si="15" ref="C50:P50">C14/C5*100</f>
        <v>1.5151515151515151</v>
      </c>
      <c r="D50" s="56">
        <f t="shared" si="15"/>
        <v>1.4705882352941175</v>
      </c>
      <c r="E50" s="56">
        <f>E14/E5*100</f>
        <v>6.666666666666667</v>
      </c>
      <c r="F50" s="56">
        <f t="shared" si="15"/>
        <v>7.246376811594203</v>
      </c>
      <c r="G50" s="56">
        <f>G14/G5*100</f>
        <v>3.8461538461538463</v>
      </c>
      <c r="H50" s="56">
        <f t="shared" si="15"/>
        <v>3.896103896103896</v>
      </c>
      <c r="I50" s="56">
        <f>I14/I5*100</f>
        <v>6.1946902654867255</v>
      </c>
      <c r="J50" s="56">
        <f t="shared" si="15"/>
        <v>5.785123966942149</v>
      </c>
      <c r="K50" s="56">
        <f>K14/K5*100</f>
        <v>5.714285714285714</v>
      </c>
      <c r="L50" s="56">
        <f t="shared" si="15"/>
        <v>4.081632653061225</v>
      </c>
      <c r="M50" s="56">
        <f>M14/M5*100</f>
        <v>3.8461538461538463</v>
      </c>
      <c r="N50" s="56">
        <f t="shared" si="15"/>
        <v>13.178294573643413</v>
      </c>
      <c r="O50" s="56">
        <f>O14/O5*100</f>
        <v>10</v>
      </c>
      <c r="P50" s="56">
        <f t="shared" si="15"/>
        <v>6.8181818181818175</v>
      </c>
      <c r="Q50" s="56">
        <f>Q14/Q5*100</f>
        <v>3.571428571428571</v>
      </c>
      <c r="R50" s="56">
        <f>R14/R5*100</f>
        <v>13</v>
      </c>
      <c r="S50" s="56">
        <f>S14/S5*100</f>
        <v>10.75268817204301</v>
      </c>
      <c r="T50" s="129">
        <f>T14/T5*100</f>
        <v>8.411214953271028</v>
      </c>
      <c r="U50" s="63">
        <f>U14/U5*100</f>
        <v>14.15929203539823</v>
      </c>
    </row>
    <row r="51" spans="1:21" ht="12">
      <c r="A51" s="65" t="s">
        <v>20</v>
      </c>
      <c r="B51" s="126">
        <f>B17/B5*100</f>
        <v>100</v>
      </c>
      <c r="C51" s="55">
        <f>C17/C5*100</f>
        <v>100</v>
      </c>
      <c r="D51" s="55">
        <f>D17/D5*100</f>
        <v>97.05882352941177</v>
      </c>
      <c r="E51" s="55">
        <f>E17/E5*100</f>
        <v>98.33333333333333</v>
      </c>
      <c r="F51" s="55">
        <f>F17/F5*100</f>
        <v>98.55072463768117</v>
      </c>
      <c r="G51" s="55">
        <f>G17/G5*100</f>
        <v>100</v>
      </c>
      <c r="H51" s="55">
        <f>H17/H5*100</f>
        <v>98.7012987012987</v>
      </c>
      <c r="I51" s="130">
        <v>98.2</v>
      </c>
      <c r="J51" s="55">
        <f>J17/J5*100</f>
        <v>99.17355371900827</v>
      </c>
      <c r="K51" s="55">
        <f>K17/K5*100</f>
        <v>97.71428571428571</v>
      </c>
      <c r="L51" s="55">
        <f>L17/L5*100</f>
        <v>98.9795918367347</v>
      </c>
      <c r="M51" s="55">
        <f>M17/M5*100</f>
        <v>95.1923076923077</v>
      </c>
      <c r="N51" s="55">
        <f>N17/N5*100</f>
        <v>99.2248062015504</v>
      </c>
      <c r="O51" s="55">
        <f>O17/O5*100</f>
        <v>97.5</v>
      </c>
      <c r="P51" s="55">
        <f>P17/P5*100</f>
        <v>98.86363636363636</v>
      </c>
      <c r="Q51" s="55">
        <f>Q17/Q5*100</f>
        <v>98.80952380952381</v>
      </c>
      <c r="R51" s="55">
        <f>R17/R5*100</f>
        <v>93</v>
      </c>
      <c r="S51" s="55">
        <f>S17/S5*100</f>
        <v>94.6236559139785</v>
      </c>
      <c r="T51" s="127">
        <f>T17/T5*100</f>
        <v>97.19626168224299</v>
      </c>
      <c r="U51" s="62">
        <f>U17/U5*100</f>
        <v>94.69026548672566</v>
      </c>
    </row>
    <row r="52" spans="1:21" ht="12">
      <c r="A52" s="13" t="s">
        <v>9</v>
      </c>
      <c r="B52" s="20" t="s">
        <v>2</v>
      </c>
      <c r="C52" s="131" t="s">
        <v>2</v>
      </c>
      <c r="D52" s="131" t="s">
        <v>2</v>
      </c>
      <c r="E52" s="131" t="s">
        <v>2</v>
      </c>
      <c r="F52" s="131" t="s">
        <v>2</v>
      </c>
      <c r="G52" s="131" t="s">
        <v>2</v>
      </c>
      <c r="H52" s="131" t="s">
        <v>2</v>
      </c>
      <c r="I52" s="131" t="s">
        <v>2</v>
      </c>
      <c r="J52" s="131" t="s">
        <v>2</v>
      </c>
      <c r="K52" s="131" t="s">
        <v>2</v>
      </c>
      <c r="L52" s="49">
        <f>L20/L$5*100</f>
        <v>0</v>
      </c>
      <c r="M52" s="49">
        <f>M20/M$5*100</f>
        <v>1.9230769230769231</v>
      </c>
      <c r="N52" s="49">
        <f>N20/N$5*100</f>
        <v>0</v>
      </c>
      <c r="O52" s="49">
        <f>O20/O$5*100</f>
        <v>0.8333333333333334</v>
      </c>
      <c r="P52" s="49">
        <f>P20/P$5*100</f>
        <v>1.1363636363636365</v>
      </c>
      <c r="Q52" s="49">
        <f>Q20/Q$5*100</f>
        <v>0</v>
      </c>
      <c r="R52" s="49">
        <f>R20/R$5*100</f>
        <v>2</v>
      </c>
      <c r="S52" s="49">
        <f>S20/S$5*100</f>
        <v>0</v>
      </c>
      <c r="T52" s="97">
        <f>T20/T5*100</f>
        <v>0</v>
      </c>
      <c r="U52" s="90">
        <f>U20/U5*100</f>
        <v>0</v>
      </c>
    </row>
    <row r="53" spans="1:21" ht="12.75" thickBot="1">
      <c r="A53" s="10" t="s">
        <v>10</v>
      </c>
      <c r="B53" s="21" t="s">
        <v>2</v>
      </c>
      <c r="C53" s="56">
        <f>C23/C5*100</f>
        <v>0</v>
      </c>
      <c r="D53" s="56">
        <f>D23/D5*100</f>
        <v>2.941176470588235</v>
      </c>
      <c r="E53" s="56">
        <f>E23/E5*100</f>
        <v>1.6666666666666667</v>
      </c>
      <c r="F53" s="56">
        <f>F23/F5*100</f>
        <v>1.4492753623188406</v>
      </c>
      <c r="G53" s="56">
        <f>G23/G5*100</f>
        <v>0</v>
      </c>
      <c r="H53" s="56">
        <f>H23/H5*100</f>
        <v>1.2987012987012987</v>
      </c>
      <c r="I53" s="56">
        <f>I23/I5*100</f>
        <v>1.7699115044247788</v>
      </c>
      <c r="J53" s="56">
        <f>J23/J5*100</f>
        <v>0.8264462809917356</v>
      </c>
      <c r="K53" s="56">
        <f>K23/K5*100</f>
        <v>2.2857142857142856</v>
      </c>
      <c r="L53" s="56">
        <f>L23/L5*100</f>
        <v>1.0204081632653061</v>
      </c>
      <c r="M53" s="56">
        <f>M23/M5*100</f>
        <v>2.8846153846153846</v>
      </c>
      <c r="N53" s="56">
        <f>N23/N5*100</f>
        <v>0.7751937984496124</v>
      </c>
      <c r="O53" s="56">
        <f>O23/O5*100</f>
        <v>1.6666666666666667</v>
      </c>
      <c r="P53" s="56">
        <f>P23/P5*100</f>
        <v>0</v>
      </c>
      <c r="Q53" s="56">
        <f>Q23/Q5*100</f>
        <v>1.1904761904761905</v>
      </c>
      <c r="R53" s="56">
        <f>R23/R5*100</f>
        <v>5</v>
      </c>
      <c r="S53" s="56">
        <f>S23/S5*100</f>
        <v>5.376344086021505</v>
      </c>
      <c r="T53" s="129">
        <f>T23/T5*100</f>
        <v>2.803738317757009</v>
      </c>
      <c r="U53" s="63">
        <f>U23/U5*100</f>
        <v>5.3097345132743365</v>
      </c>
    </row>
    <row r="56" spans="1:20" ht="12">
      <c r="A56" s="15"/>
      <c r="B56" s="88" t="s">
        <v>31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1"/>
      <c r="T56" s="81"/>
    </row>
    <row r="57" spans="2:21" s="75" customFormat="1" ht="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98"/>
      <c r="T57" s="98"/>
      <c r="U57" s="99"/>
    </row>
    <row r="58" spans="2:21" s="75" customFormat="1" ht="12">
      <c r="B58" s="27" t="s">
        <v>32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98"/>
      <c r="T58" s="98"/>
      <c r="U58" s="99"/>
    </row>
    <row r="59" ht="12">
      <c r="B59" s="27" t="s">
        <v>30</v>
      </c>
    </row>
    <row r="60" ht="12">
      <c r="B60" s="27" t="s">
        <v>33</v>
      </c>
    </row>
    <row r="61" ht="12">
      <c r="B61" s="67" t="s">
        <v>28</v>
      </c>
    </row>
    <row r="62" ht="12">
      <c r="B62" s="67" t="s">
        <v>29</v>
      </c>
    </row>
  </sheetData>
  <sheetProtection/>
  <mergeCells count="6">
    <mergeCell ref="B35:M35"/>
    <mergeCell ref="B2:N2"/>
    <mergeCell ref="B25:N25"/>
    <mergeCell ref="B36:N36"/>
    <mergeCell ref="B56:R56"/>
    <mergeCell ref="B57:R57"/>
  </mergeCells>
  <printOptions/>
  <pageMargins left="0.1968503937007874" right="0.1968503937007874" top="0.984251968503937" bottom="0.984251968503937" header="0" footer="0"/>
  <pageSetup fitToHeight="0" horizontalDpi="600" verticalDpi="600" orientation="landscape" paperSize="9" scale="80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Walker</dc:creator>
  <cp:keywords/>
  <dc:description/>
  <cp:lastModifiedBy>Karen Nute</cp:lastModifiedBy>
  <cp:lastPrinted>2013-11-28T17:11:32Z</cp:lastPrinted>
  <dcterms:created xsi:type="dcterms:W3CDTF">2010-02-10T15:14:33Z</dcterms:created>
  <dcterms:modified xsi:type="dcterms:W3CDTF">2017-01-31T11:03:08Z</dcterms:modified>
  <cp:category/>
  <cp:version/>
  <cp:contentType/>
  <cp:contentStatus/>
</cp:coreProperties>
</file>